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eople.ey.com/personal/natthamon_khongdeechan_th_ey_com/Documents/Desktop/Engagement/My Portfolio/Thai Plaspac/2024/Q2'2024/FS Template/(10) 07.08.24_NSK Review/"/>
    </mc:Choice>
  </mc:AlternateContent>
  <xr:revisionPtr revIDLastSave="422" documentId="13_ncr:1_{40374624-9314-4039-BA39-EE2E94D3FF78}" xr6:coauthVersionLast="47" xr6:coauthVersionMax="47" xr10:uidLastSave="{028DEAEC-AF87-46E1-A52E-DE574247D460}"/>
  <bookViews>
    <workbookView xWindow="-108" yWindow="-108" windowWidth="22320" windowHeight="13176" activeTab="4" xr2:uid="{00000000-000D-0000-FFFF-FFFF00000000}"/>
  </bookViews>
  <sheets>
    <sheet name="bs" sheetId="12" r:id="rId1"/>
    <sheet name="pl" sheetId="10" r:id="rId2"/>
    <sheet name="conso" sheetId="5" r:id="rId3"/>
    <sheet name="company" sheetId="2" r:id="rId4"/>
    <sheet name="cashflow" sheetId="11" r:id="rId5"/>
  </sheets>
  <definedNames>
    <definedName name="_xlnm.Print_Area" localSheetId="0">bs!$A$1:$M$101</definedName>
    <definedName name="_xlnm.Print_Area" localSheetId="4">cashflow!$A$1:$M$93</definedName>
    <definedName name="_xlnm.Print_Area" localSheetId="3">company!$A$1:$L$28</definedName>
    <definedName name="_xlnm.Print_Area" localSheetId="2">conso!$A$1:$T$38</definedName>
    <definedName name="_xlnm.Print_Area" localSheetId="1">pl!$A$1:$M$127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7" i="5" l="1"/>
  <c r="R29" i="5" l="1"/>
  <c r="R28" i="5"/>
  <c r="K55" i="12" l="1"/>
  <c r="I124" i="10" l="1"/>
  <c r="G124" i="10"/>
  <c r="A4" i="11" l="1"/>
  <c r="A4" i="2"/>
  <c r="A4" i="5"/>
  <c r="L24" i="2"/>
  <c r="D23" i="2"/>
  <c r="F23" i="2"/>
  <c r="H23" i="2"/>
  <c r="A25" i="2"/>
  <c r="P31" i="5"/>
  <c r="D25" i="2" l="1"/>
  <c r="H25" i="2"/>
  <c r="F25" i="2"/>
  <c r="T31" i="5"/>
  <c r="L14" i="2"/>
  <c r="L28" i="5"/>
  <c r="P19" i="5"/>
  <c r="T19" i="5" s="1"/>
  <c r="R16" i="5"/>
  <c r="L16" i="5"/>
  <c r="I119" i="10"/>
  <c r="G119" i="10"/>
  <c r="I114" i="10"/>
  <c r="G114" i="10"/>
  <c r="M110" i="10"/>
  <c r="K110" i="10"/>
  <c r="I110" i="10"/>
  <c r="G110" i="10"/>
  <c r="A107" i="10"/>
  <c r="M98" i="10"/>
  <c r="K98" i="10"/>
  <c r="I98" i="10"/>
  <c r="G98" i="10"/>
  <c r="M92" i="10"/>
  <c r="K92" i="10"/>
  <c r="I92" i="10"/>
  <c r="G92" i="10"/>
  <c r="M79" i="10"/>
  <c r="K79" i="10"/>
  <c r="I79" i="10"/>
  <c r="G79" i="10"/>
  <c r="M74" i="10"/>
  <c r="K74" i="10"/>
  <c r="I74" i="10"/>
  <c r="G74" i="10"/>
  <c r="I99" i="10" l="1"/>
  <c r="K99" i="10"/>
  <c r="J22" i="2" s="1"/>
  <c r="M99" i="10"/>
  <c r="J12" i="2" s="1"/>
  <c r="G99" i="10"/>
  <c r="G80" i="10"/>
  <c r="G82" i="10" s="1"/>
  <c r="I80" i="10"/>
  <c r="I82" i="10" s="1"/>
  <c r="K80" i="10"/>
  <c r="K82" i="10" s="1"/>
  <c r="M80" i="10"/>
  <c r="M82" i="10" s="1"/>
  <c r="G84" i="10" l="1"/>
  <c r="G100" i="10" s="1"/>
  <c r="G120" i="10" s="1"/>
  <c r="G9" i="11"/>
  <c r="K84" i="10"/>
  <c r="K100" i="10" s="1"/>
  <c r="K117" i="10" s="1"/>
  <c r="K9" i="11"/>
  <c r="M84" i="10"/>
  <c r="M100" i="10" s="1"/>
  <c r="M112" i="10" s="1"/>
  <c r="M124" i="10" s="1"/>
  <c r="M9" i="11"/>
  <c r="I84" i="10"/>
  <c r="I100" i="10" s="1"/>
  <c r="I120" i="10" s="1"/>
  <c r="I9" i="11"/>
  <c r="G115" i="10" l="1"/>
  <c r="K112" i="10"/>
  <c r="K124" i="10" s="1"/>
  <c r="J11" i="2"/>
  <c r="I115" i="10"/>
  <c r="M117" i="10"/>
  <c r="P27" i="5"/>
  <c r="P28" i="5"/>
  <c r="P29" i="5"/>
  <c r="L36" i="5"/>
  <c r="T27" i="5" l="1"/>
  <c r="J21" i="2"/>
  <c r="T29" i="5"/>
  <c r="T28" i="5"/>
  <c r="P21" i="5"/>
  <c r="T21" i="5" s="1"/>
  <c r="J23" i="2" l="1"/>
  <c r="L17" i="2"/>
  <c r="P24" i="5"/>
  <c r="T24" i="5" s="1"/>
  <c r="M64" i="12"/>
  <c r="K64" i="12"/>
  <c r="I64" i="12"/>
  <c r="G64" i="12"/>
  <c r="J25" i="2" l="1"/>
  <c r="G55" i="12"/>
  <c r="I55" i="12"/>
  <c r="M55" i="12"/>
  <c r="J26" i="2" l="1"/>
  <c r="H26" i="2"/>
  <c r="F26" i="2"/>
  <c r="D26" i="2"/>
  <c r="A20" i="2"/>
  <c r="A18" i="2"/>
  <c r="A10" i="2"/>
  <c r="R36" i="5"/>
  <c r="N36" i="5"/>
  <c r="J36" i="5"/>
  <c r="H36" i="5"/>
  <c r="F36" i="5"/>
  <c r="D36" i="5"/>
  <c r="P34" i="5"/>
  <c r="G57" i="10"/>
  <c r="I57" i="10"/>
  <c r="I74" i="12"/>
  <c r="G74" i="12"/>
  <c r="I43" i="12"/>
  <c r="G43" i="12"/>
  <c r="T34" i="5" l="1"/>
  <c r="M77" i="11"/>
  <c r="M66" i="11"/>
  <c r="I77" i="11"/>
  <c r="I66" i="11"/>
  <c r="I52" i="10"/>
  <c r="I47" i="10"/>
  <c r="M31" i="10"/>
  <c r="M32" i="10" s="1"/>
  <c r="M18" i="10"/>
  <c r="M13" i="10"/>
  <c r="I31" i="10"/>
  <c r="I32" i="10" s="1"/>
  <c r="I18" i="10"/>
  <c r="I13" i="10"/>
  <c r="M89" i="12"/>
  <c r="K89" i="12"/>
  <c r="I89" i="12"/>
  <c r="M33" i="12"/>
  <c r="K33" i="12"/>
  <c r="I33" i="12"/>
  <c r="M18" i="12"/>
  <c r="K18" i="12"/>
  <c r="I18" i="12"/>
  <c r="G89" i="12"/>
  <c r="M74" i="12"/>
  <c r="K74" i="12"/>
  <c r="A71" i="12"/>
  <c r="M43" i="12"/>
  <c r="K43" i="12"/>
  <c r="A40" i="12"/>
  <c r="G33" i="12"/>
  <c r="G18" i="12"/>
  <c r="G34" i="12" l="1"/>
  <c r="I34" i="12"/>
  <c r="M34" i="12"/>
  <c r="I91" i="12"/>
  <c r="G91" i="12"/>
  <c r="K34" i="12"/>
  <c r="G65" i="12"/>
  <c r="K91" i="12"/>
  <c r="M91" i="12"/>
  <c r="M19" i="10"/>
  <c r="I19" i="10"/>
  <c r="K65" i="12"/>
  <c r="I65" i="12"/>
  <c r="M65" i="12"/>
  <c r="G92" i="12" l="1"/>
  <c r="G93" i="12" s="1"/>
  <c r="I21" i="10"/>
  <c r="I23" i="10" s="1"/>
  <c r="I48" i="10" s="1"/>
  <c r="M21" i="10"/>
  <c r="I92" i="12"/>
  <c r="M92" i="12"/>
  <c r="K92" i="12"/>
  <c r="K93" i="12" s="1"/>
  <c r="K66" i="11"/>
  <c r="G66" i="11"/>
  <c r="I29" i="11" l="1"/>
  <c r="M23" i="10"/>
  <c r="M33" i="10" s="1"/>
  <c r="M29" i="11"/>
  <c r="I33" i="10"/>
  <c r="I53" i="10" s="1"/>
  <c r="I93" i="12"/>
  <c r="M93" i="12"/>
  <c r="L20" i="2"/>
  <c r="D18" i="5"/>
  <c r="D25" i="5" s="1"/>
  <c r="L26" i="2" l="1"/>
  <c r="M40" i="11"/>
  <c r="M50" i="10"/>
  <c r="I40" i="11"/>
  <c r="M45" i="10"/>
  <c r="P36" i="5"/>
  <c r="I42" i="11" l="1"/>
  <c r="M57" i="10"/>
  <c r="M42" i="11"/>
  <c r="T36" i="5"/>
  <c r="G77" i="11"/>
  <c r="K77" i="11"/>
  <c r="M80" i="11" l="1"/>
  <c r="I80" i="11"/>
  <c r="M82" i="11" l="1"/>
  <c r="I82" i="11"/>
  <c r="H18" i="5"/>
  <c r="H25" i="5" s="1"/>
  <c r="H30" i="5"/>
  <c r="H35" i="5" l="1"/>
  <c r="H37" i="5"/>
  <c r="M52" i="11"/>
  <c r="K52" i="11"/>
  <c r="I52" i="11"/>
  <c r="G52" i="11"/>
  <c r="M43" i="10"/>
  <c r="K43" i="10"/>
  <c r="I43" i="10"/>
  <c r="G43" i="10"/>
  <c r="G52" i="10" l="1"/>
  <c r="G47" i="10"/>
  <c r="K31" i="10"/>
  <c r="K32" i="10" s="1"/>
  <c r="G31" i="10"/>
  <c r="K18" i="10"/>
  <c r="G18" i="10"/>
  <c r="K13" i="10"/>
  <c r="G13" i="10"/>
  <c r="N30" i="5" l="1"/>
  <c r="G32" i="10"/>
  <c r="R30" i="5"/>
  <c r="G19" i="10"/>
  <c r="G21" i="10" s="1"/>
  <c r="G23" i="10" s="1"/>
  <c r="G48" i="10" s="1"/>
  <c r="K19" i="10"/>
  <c r="K21" i="10" s="1"/>
  <c r="K23" i="10" s="1"/>
  <c r="N35" i="5" l="1"/>
  <c r="R35" i="5"/>
  <c r="L30" i="5"/>
  <c r="G33" i="10"/>
  <c r="G53" i="10" s="1"/>
  <c r="K33" i="10"/>
  <c r="N37" i="5" l="1"/>
  <c r="L35" i="5"/>
  <c r="R37" i="5"/>
  <c r="K45" i="10"/>
  <c r="K57" i="10" s="1"/>
  <c r="K50" i="10"/>
  <c r="L37" i="5" l="1"/>
  <c r="A49" i="11" l="1"/>
  <c r="A40" i="10"/>
  <c r="K29" i="11" l="1"/>
  <c r="K40" i="11" s="1"/>
  <c r="G29" i="11"/>
  <c r="G40" i="11" l="1"/>
  <c r="G42" i="11" s="1"/>
  <c r="K42" i="11"/>
  <c r="K80" i="11" s="1"/>
  <c r="K82" i="11" s="1"/>
  <c r="K83" i="11" s="1"/>
  <c r="G80" i="11" l="1"/>
  <c r="G82" i="11" s="1"/>
  <c r="G83" i="11" s="1"/>
  <c r="R18" i="5"/>
  <c r="R25" i="5" s="1"/>
  <c r="N18" i="5"/>
  <c r="N25" i="5" s="1"/>
  <c r="L18" i="5"/>
  <c r="L25" i="5" s="1"/>
  <c r="J18" i="5"/>
  <c r="J25" i="5" s="1"/>
  <c r="F18" i="5"/>
  <c r="F25" i="5" s="1"/>
  <c r="J30" i="5" l="1"/>
  <c r="F30" i="5"/>
  <c r="D30" i="5"/>
  <c r="P17" i="5"/>
  <c r="P16" i="5"/>
  <c r="D35" i="5" l="1"/>
  <c r="F35" i="5"/>
  <c r="J35" i="5"/>
  <c r="D37" i="5"/>
  <c r="F37" i="5"/>
  <c r="P30" i="5"/>
  <c r="T17" i="5"/>
  <c r="T16" i="5"/>
  <c r="P18" i="5"/>
  <c r="P25" i="5" s="1"/>
  <c r="J37" i="5" l="1"/>
  <c r="P35" i="5"/>
  <c r="T30" i="5"/>
  <c r="T18" i="5"/>
  <c r="T25" i="5" s="1"/>
  <c r="T35" i="5" l="1"/>
  <c r="P37" i="5"/>
  <c r="T37" i="5" l="1"/>
  <c r="H13" i="2"/>
  <c r="H18" i="2" s="1"/>
  <c r="F13" i="2"/>
  <c r="F18" i="2" s="1"/>
  <c r="D13" i="2"/>
  <c r="D18" i="2" s="1"/>
  <c r="F27" i="2" l="1"/>
  <c r="D27" i="2"/>
  <c r="H27" i="2"/>
  <c r="J13" i="2" l="1"/>
  <c r="J18" i="2" s="1"/>
  <c r="J27" i="2" l="1"/>
  <c r="L11" i="2"/>
  <c r="L12" i="2" l="1"/>
  <c r="L13" i="2" l="1"/>
  <c r="L18" i="2" s="1"/>
  <c r="L22" i="2"/>
  <c r="L21" i="2" l="1"/>
  <c r="L23" i="2" l="1"/>
  <c r="L25" i="2" l="1"/>
  <c r="L27" i="2" l="1"/>
</calcChain>
</file>

<file path=xl/sharedStrings.xml><?xml version="1.0" encoding="utf-8"?>
<sst xmlns="http://schemas.openxmlformats.org/spreadsheetml/2006/main" count="390" uniqueCount="235">
  <si>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</si>
  <si>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</si>
  <si>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</si>
  <si>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</si>
  <si>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</si>
  <si>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</si>
  <si>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</si>
  <si>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</si>
  <si>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</si>
  <si>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</si>
  <si>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</si>
  <si>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</si>
  <si>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>Other current liabilities</t>
  </si>
  <si>
    <t>Total current liabilities</t>
  </si>
  <si>
    <t>Total liabilities</t>
  </si>
  <si>
    <t>Shareholders' equity</t>
  </si>
  <si>
    <t>Share capital</t>
  </si>
  <si>
    <t xml:space="preserve">   Registered</t>
  </si>
  <si>
    <t>Premium on ordinary shares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</si>
  <si>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</si>
  <si>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</si>
  <si>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</si>
  <si>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</si>
  <si>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</si>
  <si>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Directors</t>
  </si>
  <si>
    <t>Revenues</t>
  </si>
  <si>
    <t>Sales</t>
  </si>
  <si>
    <t>Other income</t>
  </si>
  <si>
    <t>Total revenues</t>
  </si>
  <si>
    <t>Expenses</t>
  </si>
  <si>
    <t>Cost of sales</t>
  </si>
  <si>
    <t>Administrative expenses</t>
  </si>
  <si>
    <t>Total expenses</t>
  </si>
  <si>
    <t>Finance cost</t>
  </si>
  <si>
    <t>Cash flows from operating activities</t>
  </si>
  <si>
    <t xml:space="preserve">   Depreciation and amortisation</t>
  </si>
  <si>
    <t xml:space="preserve">   Inventories</t>
  </si>
  <si>
    <t xml:space="preserve">   Other current assets</t>
  </si>
  <si>
    <t xml:space="preserve">   Other non-current assets</t>
  </si>
  <si>
    <t>Operating liabilities increase (decrease)</t>
  </si>
  <si>
    <t xml:space="preserve">   Other current liabilities</t>
  </si>
  <si>
    <t>Cash flows from investing activities</t>
  </si>
  <si>
    <t>Cash flows from financing activities</t>
  </si>
  <si>
    <t>Supplemental cash flows information</t>
  </si>
  <si>
    <t xml:space="preserve">Retained earnings </t>
  </si>
  <si>
    <t>Premium on</t>
  </si>
  <si>
    <t>Appropriated -</t>
  </si>
  <si>
    <t>share capital</t>
  </si>
  <si>
    <t>ordinary shares</t>
  </si>
  <si>
    <t>Unappropriated</t>
  </si>
  <si>
    <t>Total</t>
  </si>
  <si>
    <t>Inventories</t>
  </si>
  <si>
    <t>Property, plant and equipment</t>
  </si>
  <si>
    <t>Intangible assets</t>
  </si>
  <si>
    <t>Trade and other payables</t>
  </si>
  <si>
    <t>Provision for long-term employee benefits</t>
  </si>
  <si>
    <t>Profit or loss:</t>
  </si>
  <si>
    <t>Other comprehensive income:</t>
  </si>
  <si>
    <t>Profit before tax</t>
  </si>
  <si>
    <t xml:space="preserve">   Trade and other payables</t>
  </si>
  <si>
    <t xml:space="preserve">Adjustments to reconcile profit before tax to </t>
  </si>
  <si>
    <t xml:space="preserve">   net cash provided by (paid from) operating activities:</t>
  </si>
  <si>
    <t xml:space="preserve">   Interest income</t>
  </si>
  <si>
    <t xml:space="preserve">Profit from operating activities before  </t>
  </si>
  <si>
    <t xml:space="preserve">   changes in operating assets and liabilities</t>
  </si>
  <si>
    <t>Operating assets (increase) decrease</t>
  </si>
  <si>
    <t>Issued and</t>
  </si>
  <si>
    <t>Profit before income tax expenses</t>
  </si>
  <si>
    <t>Statement of changes in shareholders' equity</t>
  </si>
  <si>
    <t>paid-up</t>
  </si>
  <si>
    <t>Deferred tax assets</t>
  </si>
  <si>
    <t xml:space="preserve">   Issued and paid-up </t>
  </si>
  <si>
    <t>Statement of comprehensive income</t>
  </si>
  <si>
    <t>Statement of financial position</t>
  </si>
  <si>
    <t>Statement of financial position (continued)</t>
  </si>
  <si>
    <t>Withholding tax deducted at source</t>
  </si>
  <si>
    <t>Separate financial statements</t>
  </si>
  <si>
    <t>Consolidated financial statements</t>
  </si>
  <si>
    <t>financial statements</t>
  </si>
  <si>
    <t>Other components of shareholders' equity</t>
  </si>
  <si>
    <t>of shareholders' equity</t>
  </si>
  <si>
    <t>Other components</t>
  </si>
  <si>
    <t>Other comprehensive income</t>
  </si>
  <si>
    <t>on translation of</t>
  </si>
  <si>
    <t>in foreign currency</t>
  </si>
  <si>
    <t>Exchange differences</t>
  </si>
  <si>
    <t xml:space="preserve">Other comprehensive income to be reclassified </t>
  </si>
  <si>
    <t>Exchange differences on translation of</t>
  </si>
  <si>
    <t xml:space="preserve">   financial statements in foreign currency</t>
  </si>
  <si>
    <t>Other comprehensive income to be reclassified</t>
  </si>
  <si>
    <r>
      <t xml:space="preserve">   </t>
    </r>
    <r>
      <rPr>
        <i/>
        <sz val="11"/>
        <rFont val="Arial"/>
        <family val="2"/>
      </rPr>
      <t>to profit or loss in subsequent periods</t>
    </r>
  </si>
  <si>
    <t>Advance payment for purchasing of molds</t>
  </si>
  <si>
    <t>Non-current liabilities</t>
  </si>
  <si>
    <t>Total non-current liabilities</t>
  </si>
  <si>
    <t>Statement of cash flows</t>
  </si>
  <si>
    <t>Statement of cash flows (continued)</t>
  </si>
  <si>
    <t>Non-cash items consist of:</t>
  </si>
  <si>
    <r>
      <t xml:space="preserve">   </t>
    </r>
    <r>
      <rPr>
        <sz val="11"/>
        <rFont val="Arial"/>
        <family val="2"/>
      </rPr>
      <t>to profit or loss in subsequent periods - net of income tax</t>
    </r>
  </si>
  <si>
    <t>Trade and other receivables</t>
  </si>
  <si>
    <t>Restricted bank deposits</t>
  </si>
  <si>
    <t>Investments in subsidiaries</t>
  </si>
  <si>
    <t>Goodwill</t>
  </si>
  <si>
    <t>Current portion of long-term loans from banks</t>
  </si>
  <si>
    <t>Liabilities associated with put options granted</t>
  </si>
  <si>
    <t>Deferred tax liabilities</t>
  </si>
  <si>
    <t>Equity attributable to owners of the Company</t>
  </si>
  <si>
    <t>Non-controlling interests of the subsidiaries</t>
  </si>
  <si>
    <t>Thai Plaspac Public Company Limited and its subsidiaries</t>
  </si>
  <si>
    <t>Equity holders of the Company</t>
  </si>
  <si>
    <t>Total comprehensive income attributable to:</t>
  </si>
  <si>
    <t xml:space="preserve">Total equity </t>
  </si>
  <si>
    <t>attributable to</t>
  </si>
  <si>
    <t>owners of the Company</t>
  </si>
  <si>
    <t>Equity attributable</t>
  </si>
  <si>
    <t xml:space="preserve"> to non-controlling</t>
  </si>
  <si>
    <t xml:space="preserve"> interests of</t>
  </si>
  <si>
    <t>the subsidiaries</t>
  </si>
  <si>
    <t xml:space="preserve">   Amortisation of financial fees</t>
  </si>
  <si>
    <t xml:space="preserve">   Provision for long-term employee benefits</t>
  </si>
  <si>
    <t>Gain on exchange</t>
  </si>
  <si>
    <t>Other comprehensive income not to be reclassified</t>
  </si>
  <si>
    <t xml:space="preserve">   to profit or loss in subsequent periods</t>
  </si>
  <si>
    <t>Less: Income tax effect</t>
  </si>
  <si>
    <t xml:space="preserve">   to profit or loss in subsequent periods - net of income tax</t>
  </si>
  <si>
    <t>Statement of comprehensive income (continued)</t>
  </si>
  <si>
    <t xml:space="preserve">   Trade and other receivables</t>
  </si>
  <si>
    <t>Assets associated with call options granted</t>
  </si>
  <si>
    <t xml:space="preserve">      326,550,000 ordinary shares of Baht 1 each</t>
  </si>
  <si>
    <t xml:space="preserve">      326,549,999 ordinary shares of Baht 1 each</t>
  </si>
  <si>
    <t>Other current financial assets</t>
  </si>
  <si>
    <t>Other non-current financial assets</t>
  </si>
  <si>
    <t>Right-of-use assets</t>
  </si>
  <si>
    <t>Selling and distribution expenses</t>
  </si>
  <si>
    <t>Advance payment for purchasing of raw materials</t>
  </si>
  <si>
    <t>Income tax payable</t>
  </si>
  <si>
    <t>Cash paid for lease liabilities</t>
  </si>
  <si>
    <t>Current portion of lease liabilities</t>
  </si>
  <si>
    <t xml:space="preserve">   Corporate income tax paid</t>
  </si>
  <si>
    <t>Interest received</t>
  </si>
  <si>
    <t>Interest paid</t>
  </si>
  <si>
    <t>in the subsidiary</t>
  </si>
  <si>
    <t>in ownership interest</t>
  </si>
  <si>
    <t>Excess from change</t>
  </si>
  <si>
    <t xml:space="preserve">      forward exchange contracts</t>
  </si>
  <si>
    <t>(Unit: Thousand Baht)</t>
  </si>
  <si>
    <t>(Unaudited but reviewed)</t>
  </si>
  <si>
    <t>Profit for the period</t>
  </si>
  <si>
    <t>Other comprehensive income for the period</t>
  </si>
  <si>
    <t>Total comprehensive income for the period</t>
  </si>
  <si>
    <t>Other current financial liabilities</t>
  </si>
  <si>
    <t>Income tax expenses</t>
  </si>
  <si>
    <t>Cash and cash equivalents at beginning of period</t>
  </si>
  <si>
    <t>(Unaudited</t>
  </si>
  <si>
    <t>(Audited)</t>
  </si>
  <si>
    <t>but reviewed)</t>
  </si>
  <si>
    <t>Cash receipt from long-term loans from banks</t>
  </si>
  <si>
    <t>Cash and cash equivalents at end of period</t>
  </si>
  <si>
    <t>2, 3</t>
  </si>
  <si>
    <t>Bank overdrafts and short-term loans from banks</t>
  </si>
  <si>
    <t xml:space="preserve">Decrease in liabilities associated with put options </t>
  </si>
  <si>
    <t xml:space="preserve">   granted to non-controlling interests</t>
  </si>
  <si>
    <t>Acquisitions of intangible assets</t>
  </si>
  <si>
    <t>Repayments of long-term loans from banks</t>
  </si>
  <si>
    <t>Balance as at 1 January 2023</t>
  </si>
  <si>
    <t>Dividend income</t>
  </si>
  <si>
    <t xml:space="preserve">Earnings per share </t>
  </si>
  <si>
    <t>Basic earnings per share</t>
  </si>
  <si>
    <t xml:space="preserve">   Profit attributable to equity holders of the Company</t>
  </si>
  <si>
    <t>Profit attributable to:</t>
  </si>
  <si>
    <t>Other non-current financial liabilities</t>
  </si>
  <si>
    <t>Excess from change in ownership interest in the subsidiary</t>
  </si>
  <si>
    <t>(Unit: Baht)</t>
  </si>
  <si>
    <t xml:space="preserve">   of the subsidiaries</t>
  </si>
  <si>
    <t xml:space="preserve">   Dividend income</t>
  </si>
  <si>
    <t>Net cash flows from operating activities</t>
  </si>
  <si>
    <t>Cash paid for investments in subsidiaries</t>
  </si>
  <si>
    <t>Dividend paid</t>
  </si>
  <si>
    <t xml:space="preserve">      granted to non-controlling interests of the subsidiaries</t>
  </si>
  <si>
    <t xml:space="preserve">   Increase in right-of-use assets from lease liabilities</t>
  </si>
  <si>
    <t>Net cash flows from (used in) investing activities</t>
  </si>
  <si>
    <t>Operating profit</t>
  </si>
  <si>
    <t xml:space="preserve">Subsidiaries paid dividend to non-controlling </t>
  </si>
  <si>
    <t xml:space="preserve">   interests of the subsidiaries</t>
  </si>
  <si>
    <t xml:space="preserve">   Long-term employee benefit expenses</t>
  </si>
  <si>
    <t>Balance as at 1 January 2024</t>
  </si>
  <si>
    <t>31 December 2023</t>
  </si>
  <si>
    <t xml:space="preserve">   Other non-current financial liabilities</t>
  </si>
  <si>
    <t xml:space="preserve">   Loss (gain) on disposals of equipment</t>
  </si>
  <si>
    <t xml:space="preserve">   Increase (decrease) in liabilities associated with put options</t>
  </si>
  <si>
    <t>Actuarial gain (loss)</t>
  </si>
  <si>
    <t xml:space="preserve">Increase in liabilities associated with put options </t>
  </si>
  <si>
    <t xml:space="preserve">   Loss from fair value measurement of assets associated with </t>
  </si>
  <si>
    <t xml:space="preserve">   by holders of non-controlling interests</t>
  </si>
  <si>
    <t xml:space="preserve">   to holders of non-controlling interests</t>
  </si>
  <si>
    <t>Acquisition of building and equipment</t>
  </si>
  <si>
    <t>Cash receipt from dividend from the subsidiaries</t>
  </si>
  <si>
    <t>Short-term loans to related parties</t>
  </si>
  <si>
    <t>Long-term loans from banks - net of current portion</t>
  </si>
  <si>
    <t>Lease liabilities - net of current portion</t>
  </si>
  <si>
    <t>statutory reserve</t>
  </si>
  <si>
    <t xml:space="preserve">      call options granted by non-controlling interests </t>
  </si>
  <si>
    <t xml:space="preserve">      of the subsidiary</t>
  </si>
  <si>
    <t>As at 30 June 2024</t>
  </si>
  <si>
    <t>30 June 2024</t>
  </si>
  <si>
    <t>For the three-month period ended 30 June 2024</t>
  </si>
  <si>
    <t>Balance as at 30 June 2023</t>
  </si>
  <si>
    <t>Balance as at 30 June 2024</t>
  </si>
  <si>
    <t>For the six-month period ended 30 June 2024</t>
  </si>
  <si>
    <t>Cash paid in advance for right-of-use assets</t>
  </si>
  <si>
    <t xml:space="preserve">   Increase in account payable for purchase of business</t>
  </si>
  <si>
    <t>Income tax revenues (expenses)</t>
  </si>
  <si>
    <t xml:space="preserve">   Allowance for expected credit losses (reversal)</t>
  </si>
  <si>
    <t>Net increase (decrease) in cash and cash equivalents</t>
  </si>
  <si>
    <t xml:space="preserve">  Increase (decrease) in accounts payable for </t>
  </si>
  <si>
    <t>2, 9</t>
  </si>
  <si>
    <t>Profit before income tax revenues (expenses)</t>
  </si>
  <si>
    <t>Cash paid for purchase of business by the subsidiary</t>
  </si>
  <si>
    <t xml:space="preserve">   non-controlling interests of the subsidiary</t>
  </si>
  <si>
    <t>Decrease in other non-current financial assets</t>
  </si>
  <si>
    <t>Increase in other current financial assets</t>
  </si>
  <si>
    <t>Decrease (increase) in restricted bank deposits</t>
  </si>
  <si>
    <t>Increase in bank overdrafts and short-term loans from banks</t>
  </si>
  <si>
    <t xml:space="preserve">Increase in exchange differences on translation of </t>
  </si>
  <si>
    <t xml:space="preserve">      purchasing of building and equipment</t>
  </si>
  <si>
    <t xml:space="preserve">   Reduction of inventories to net realisable value (reversal)</t>
  </si>
  <si>
    <t xml:space="preserve">   Unrealised gain on exchange rate</t>
  </si>
  <si>
    <t xml:space="preserve">   Unrealised loss from fair value measurement of</t>
  </si>
  <si>
    <t>Net cash flows used in financing activities</t>
  </si>
  <si>
    <t>The accompanying condensed notes to interim financial statements are an integral part of the financial statements.</t>
  </si>
  <si>
    <t xml:space="preserve">   Interest expenses</t>
  </si>
  <si>
    <t>Decrease in short-term loans to related parties</t>
  </si>
  <si>
    <t>Proceeds from disposal of equipment</t>
  </si>
  <si>
    <t>Proceeds from disposal of asset held for sale</t>
  </si>
  <si>
    <t xml:space="preserve">Cash receipt from long-term loan from </t>
  </si>
  <si>
    <t xml:space="preserve">   Loss on write-off of withholding tax deducted at 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</si>
</sst>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</numFmts>
  <fonts count="9">
    <font>
      <sz val="10"/>
      <color theme="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0"/>
      <name val="ApFont"/>
      <charset val="222"/>
    </font>
    <font>
      <sz val="10"/>
      <color theme="1"/>
      <name val="Arial"/>
      <family val="2"/>
    </font>
    <font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6" fillId="0" borderId="0"/>
    <xf numFmtId="43" fontId="7" fillId="0" borderId="0" applyFont="0" applyFill="0" applyBorder="0" applyAlignment="0" applyProtection="0"/>
  </cellStyleXfs>
  <cellXfs count="75">
    <xf numFmtId="0" fontId="0" fillId="0" borderId="0" xfId="0"/>
    <xf numFmtId="164" fontId="3" fillId="0" borderId="2" xfId="2" applyNumberFormat="1" applyFont="1" applyFill="1" applyBorder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164" fontId="3" fillId="0" borderId="5" xfId="2" applyNumberFormat="1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38" fontId="2" fillId="0" borderId="0" xfId="0" applyNumberFormat="1" applyFont="1" applyFill="1" applyAlignment="1">
      <alignment horizontal="left" vertical="center"/>
    </xf>
    <xf numFmtId="41" fontId="1" fillId="0" borderId="0" xfId="0" applyNumberFormat="1" applyFont="1" applyFill="1" applyAlignment="1">
      <alignment horizontal="left" vertical="center"/>
    </xf>
    <xf numFmtId="38" fontId="1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38" fontId="1" fillId="0" borderId="0" xfId="0" applyNumberFormat="1" applyFont="1" applyFill="1" applyAlignment="1">
      <alignment vertical="center"/>
    </xf>
    <xf numFmtId="38" fontId="3" fillId="0" borderId="0" xfId="0" applyNumberFormat="1" applyFont="1" applyFill="1" applyAlignment="1">
      <alignment vertical="center"/>
    </xf>
    <xf numFmtId="38" fontId="5" fillId="0" borderId="0" xfId="0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38" fontId="3" fillId="0" borderId="0" xfId="0" applyNumberFormat="1" applyFont="1" applyFill="1" applyAlignment="1">
      <alignment horizontal="center" vertical="center"/>
    </xf>
    <xf numFmtId="38" fontId="5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38" fontId="3" fillId="0" borderId="0" xfId="0" quotePrefix="1" applyNumberFormat="1" applyFont="1" applyFill="1" applyAlignment="1">
      <alignment horizontal="left" vertical="center"/>
    </xf>
    <xf numFmtId="38" fontId="5" fillId="0" borderId="0" xfId="1" applyNumberFormat="1" applyFont="1" applyFill="1" applyAlignment="1">
      <alignment horizontal="center" vertical="center"/>
    </xf>
    <xf numFmtId="164" fontId="3" fillId="0" borderId="0" xfId="2" applyNumberFormat="1" applyFont="1" applyFill="1" applyAlignment="1">
      <alignment horizontal="right" vertical="center"/>
    </xf>
    <xf numFmtId="38" fontId="3" fillId="0" borderId="0" xfId="0" applyNumberFormat="1" applyFont="1" applyFill="1" applyAlignment="1">
      <alignment horizontal="left" vertical="center"/>
    </xf>
    <xf numFmtId="41" fontId="3" fillId="0" borderId="0" xfId="1" applyNumberFormat="1" applyFont="1" applyFill="1" applyAlignment="1">
      <alignment vertical="center"/>
    </xf>
    <xf numFmtId="38" fontId="5" fillId="0" borderId="0" xfId="1" applyNumberFormat="1" applyFont="1" applyFill="1" applyAlignment="1">
      <alignment vertical="center"/>
    </xf>
    <xf numFmtId="164" fontId="3" fillId="0" borderId="0" xfId="2" applyNumberFormat="1" applyFont="1" applyFill="1" applyBorder="1" applyAlignment="1">
      <alignment horizontal="right" vertical="center"/>
    </xf>
    <xf numFmtId="38" fontId="3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41" fontId="3" fillId="0" borderId="1" xfId="2" applyNumberFormat="1" applyFont="1" applyFill="1" applyBorder="1" applyAlignment="1">
      <alignment vertical="center"/>
    </xf>
    <xf numFmtId="38" fontId="3" fillId="0" borderId="4" xfId="0" applyNumberFormat="1" applyFont="1" applyFill="1" applyBorder="1" applyAlignment="1">
      <alignment vertical="center"/>
    </xf>
    <xf numFmtId="38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37" fontId="1" fillId="0" borderId="0" xfId="0" applyNumberFormat="1" applyFont="1" applyFill="1" applyAlignment="1">
      <alignment horizontal="left" vertical="center"/>
    </xf>
    <xf numFmtId="41" fontId="3" fillId="0" borderId="0" xfId="1" applyNumberFormat="1" applyFont="1" applyFill="1" applyAlignment="1">
      <alignment horizontal="right"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2" xfId="1" applyNumberFormat="1" applyFont="1" applyFill="1" applyBorder="1" applyAlignment="1">
      <alignment vertical="center"/>
    </xf>
    <xf numFmtId="38" fontId="5" fillId="0" borderId="0" xfId="0" applyNumberFormat="1" applyFont="1" applyFill="1" applyAlignment="1">
      <alignment horizontal="left" vertical="center"/>
    </xf>
    <xf numFmtId="38" fontId="1" fillId="0" borderId="0" xfId="0" applyNumberFormat="1" applyFont="1" applyFill="1" applyAlignment="1">
      <alignment horizontal="center" vertical="center"/>
    </xf>
    <xf numFmtId="38" fontId="1" fillId="0" borderId="0" xfId="1" applyNumberFormat="1" applyFont="1" applyFill="1" applyAlignment="1">
      <alignment horizontal="center" vertical="center"/>
    </xf>
    <xf numFmtId="41" fontId="3" fillId="0" borderId="3" xfId="1" applyNumberFormat="1" applyFont="1" applyFill="1" applyBorder="1" applyAlignment="1">
      <alignment vertical="center"/>
    </xf>
    <xf numFmtId="41" fontId="3" fillId="0" borderId="6" xfId="1" applyNumberFormat="1" applyFont="1" applyFill="1" applyBorder="1" applyAlignment="1">
      <alignment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0" xfId="1" applyNumberFormat="1" applyFont="1" applyFill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7" fontId="5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41" fontId="3" fillId="0" borderId="0" xfId="1" applyNumberFormat="1" applyFont="1" applyFill="1" applyAlignment="1">
      <alignment horizontal="center" vertical="center"/>
    </xf>
    <xf numFmtId="41" fontId="3" fillId="0" borderId="1" xfId="1" applyNumberFormat="1" applyFont="1" applyFill="1" applyBorder="1" applyAlignment="1">
      <alignment horizontal="center" vertical="center"/>
    </xf>
    <xf numFmtId="41" fontId="3" fillId="0" borderId="5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0" fillId="0" borderId="0" xfId="0" applyFill="1"/>
    <xf numFmtId="41" fontId="3" fillId="0" borderId="0" xfId="0" applyNumberFormat="1" applyFont="1" applyFill="1" applyAlignment="1">
      <alignment horizontal="right" vertical="center"/>
    </xf>
    <xf numFmtId="41" fontId="3" fillId="0" borderId="1" xfId="1" applyNumberFormat="1" applyFont="1" applyFill="1" applyBorder="1" applyAlignment="1">
      <alignment horizontal="right" vertical="center"/>
    </xf>
    <xf numFmtId="0" fontId="3" fillId="0" borderId="0" xfId="1" applyFont="1" applyFill="1" applyAlignment="1">
      <alignment vertical="center"/>
    </xf>
    <xf numFmtId="41" fontId="3" fillId="0" borderId="2" xfId="1" applyNumberFormat="1" applyFont="1" applyFill="1" applyBorder="1" applyAlignment="1">
      <alignment horizontal="right" vertical="center"/>
    </xf>
    <xf numFmtId="41" fontId="3" fillId="0" borderId="3" xfId="1" applyNumberFormat="1" applyFont="1" applyFill="1" applyBorder="1" applyAlignment="1">
      <alignment horizontal="right" vertical="center"/>
    </xf>
    <xf numFmtId="37" fontId="3" fillId="0" borderId="1" xfId="0" applyNumberFormat="1" applyFont="1" applyFill="1" applyBorder="1" applyAlignment="1">
      <alignment horizontal="center" vertical="center"/>
    </xf>
    <xf numFmtId="37" fontId="3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3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7" fontId="3" fillId="0" borderId="2" xfId="0" applyNumberFormat="1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9F835-67A5-4DC7-9B7F-7D697CCA258F}">
  <dimension ref="A1:M102"/>
  <sheetViews>
    <sheetView showGridLines="0" view="pageBreakPreview" zoomScale="70" zoomScaleNormal="100" zoomScaleSheetLayoutView="70" workbookViewId="0"/>
  </sheetViews>
  <sheetFormatPr defaultColWidth="10.5546875" defaultRowHeight="21.75" customHeight="1"/>
  <cols>
    <col min="1" max="3" width="11.6640625" style="20" customWidth="1"/>
    <col min="4" max="4" width="14.6640625" style="20" customWidth="1"/>
    <col min="5" max="5" width="6.33203125" style="21" customWidth="1"/>
    <col min="6" max="6" width="1.5546875" style="21" customWidth="1"/>
    <col min="7" max="7" width="18.5546875" style="21" customWidth="1"/>
    <col min="8" max="8" width="1.5546875" style="21" customWidth="1"/>
    <col min="9" max="9" width="18.5546875" style="21" customWidth="1"/>
    <col min="10" max="10" width="1.5546875" style="21" customWidth="1"/>
    <col min="11" max="11" width="18.5546875" style="25" customWidth="1"/>
    <col min="12" max="12" width="1.5546875" style="21" customWidth="1"/>
    <col min="13" max="13" width="18.5546875" style="25" customWidth="1"/>
    <col min="14" max="16384" width="10.5546875" style="20"/>
  </cols>
  <sheetData>
    <row r="1" spans="1:13" s="12" customFormat="1" ht="21.75" customHeight="1">
      <c r="A1" s="8" t="s">
        <v>107</v>
      </c>
      <c r="B1" s="8"/>
      <c r="C1" s="8"/>
      <c r="D1" s="9"/>
      <c r="E1" s="10"/>
      <c r="F1" s="10"/>
      <c r="G1" s="10"/>
      <c r="H1" s="10"/>
      <c r="I1" s="10"/>
      <c r="J1" s="10"/>
      <c r="K1" s="11"/>
      <c r="L1" s="10"/>
      <c r="M1" s="11"/>
    </row>
    <row r="2" spans="1:13" s="12" customFormat="1" ht="21.75" customHeight="1">
      <c r="A2" s="8" t="s">
        <v>73</v>
      </c>
      <c r="B2" s="8"/>
      <c r="C2" s="8"/>
      <c r="D2" s="9"/>
      <c r="E2" s="10"/>
      <c r="F2" s="10"/>
      <c r="G2" s="10"/>
      <c r="H2" s="10"/>
      <c r="I2" s="10"/>
      <c r="J2" s="10"/>
      <c r="K2" s="11"/>
      <c r="L2" s="10"/>
      <c r="M2" s="11"/>
    </row>
    <row r="3" spans="1:13" s="9" customFormat="1" ht="21.75" customHeight="1">
      <c r="A3" s="8" t="s">
        <v>202</v>
      </c>
      <c r="B3" s="8"/>
      <c r="C3" s="8"/>
      <c r="H3" s="11"/>
      <c r="J3" s="11"/>
      <c r="K3" s="11"/>
      <c r="L3" s="11"/>
      <c r="M3" s="11"/>
    </row>
    <row r="4" spans="1:13" s="7" customFormat="1" ht="21.75" customHeight="1">
      <c r="D4" s="13"/>
      <c r="E4" s="13"/>
      <c r="K4" s="14"/>
      <c r="M4" s="14" t="s">
        <v>144</v>
      </c>
    </row>
    <row r="5" spans="1:13" s="7" customFormat="1" ht="21.75" customHeight="1">
      <c r="D5" s="13"/>
      <c r="E5" s="13"/>
      <c r="G5" s="70" t="s">
        <v>77</v>
      </c>
      <c r="H5" s="70"/>
      <c r="I5" s="70"/>
      <c r="K5" s="70" t="s">
        <v>76</v>
      </c>
      <c r="L5" s="70"/>
      <c r="M5" s="70"/>
    </row>
    <row r="6" spans="1:13" s="7" customFormat="1" ht="21.75" customHeight="1">
      <c r="D6" s="13"/>
      <c r="E6" s="15" t="s">
        <v>0</v>
      </c>
      <c r="G6" s="16" t="s">
        <v>203</v>
      </c>
      <c r="H6" s="17"/>
      <c r="I6" s="16" t="s">
        <v>185</v>
      </c>
      <c r="J6" s="17"/>
      <c r="K6" s="16" t="s">
        <v>203</v>
      </c>
      <c r="L6" s="17"/>
      <c r="M6" s="16" t="s">
        <v>185</v>
      </c>
    </row>
    <row r="7" spans="1:13" s="7" customFormat="1" ht="21.75" customHeight="1">
      <c r="D7" s="13"/>
      <c r="E7" s="13"/>
      <c r="G7" s="18" t="s">
        <v>152</v>
      </c>
      <c r="H7" s="17"/>
      <c r="I7" s="18" t="s">
        <v>153</v>
      </c>
      <c r="J7" s="17"/>
      <c r="K7" s="18" t="s">
        <v>152</v>
      </c>
      <c r="L7" s="17"/>
      <c r="M7" s="18" t="s">
        <v>153</v>
      </c>
    </row>
    <row r="8" spans="1:13" s="7" customFormat="1" ht="21.6" customHeight="1">
      <c r="D8" s="13"/>
      <c r="E8" s="13"/>
      <c r="G8" s="18" t="s">
        <v>154</v>
      </c>
      <c r="H8" s="17"/>
      <c r="I8" s="18"/>
      <c r="J8" s="17"/>
      <c r="K8" s="18" t="s">
        <v>154</v>
      </c>
      <c r="L8" s="17"/>
      <c r="M8" s="18"/>
    </row>
    <row r="9" spans="1:13" ht="21.75" customHeight="1">
      <c r="A9" s="19" t="s">
        <v>1</v>
      </c>
      <c r="G9" s="22"/>
      <c r="K9" s="22"/>
      <c r="M9" s="22"/>
    </row>
    <row r="10" spans="1:13" ht="21.75" customHeight="1">
      <c r="A10" s="19" t="s">
        <v>2</v>
      </c>
      <c r="D10" s="23"/>
      <c r="E10" s="24"/>
      <c r="F10" s="24"/>
      <c r="G10" s="25"/>
      <c r="H10" s="24"/>
      <c r="I10" s="24"/>
      <c r="J10" s="24"/>
      <c r="L10" s="24"/>
    </row>
    <row r="11" spans="1:13" ht="21.75" customHeight="1">
      <c r="A11" s="26" t="s">
        <v>3</v>
      </c>
      <c r="D11" s="23"/>
      <c r="E11" s="27"/>
      <c r="F11" s="27"/>
      <c r="G11" s="28">
        <v>237054</v>
      </c>
      <c r="H11" s="28"/>
      <c r="I11" s="28">
        <v>183070</v>
      </c>
      <c r="J11" s="28"/>
      <c r="K11" s="28">
        <v>23435</v>
      </c>
      <c r="L11" s="28"/>
      <c r="M11" s="28">
        <v>50274</v>
      </c>
    </row>
    <row r="12" spans="1:13" ht="21.75" customHeight="1">
      <c r="A12" s="29" t="s">
        <v>98</v>
      </c>
      <c r="D12" s="23"/>
      <c r="E12" s="27" t="s">
        <v>157</v>
      </c>
      <c r="F12" s="27"/>
      <c r="G12" s="28">
        <v>1710232</v>
      </c>
      <c r="H12" s="28"/>
      <c r="I12" s="28">
        <v>1430336</v>
      </c>
      <c r="J12" s="28"/>
      <c r="K12" s="28">
        <v>516227</v>
      </c>
      <c r="L12" s="28"/>
      <c r="M12" s="28">
        <v>440851</v>
      </c>
    </row>
    <row r="13" spans="1:13" ht="21.75" customHeight="1">
      <c r="A13" s="29" t="s">
        <v>196</v>
      </c>
      <c r="D13" s="23"/>
      <c r="E13" s="27">
        <v>2</v>
      </c>
      <c r="F13" s="27"/>
      <c r="G13" s="30">
        <v>0</v>
      </c>
      <c r="H13" s="28"/>
      <c r="I13" s="30">
        <v>0</v>
      </c>
      <c r="J13" s="28"/>
      <c r="K13" s="28">
        <v>27883</v>
      </c>
      <c r="L13" s="28"/>
      <c r="M13" s="28">
        <v>38136</v>
      </c>
    </row>
    <row r="14" spans="1:13" ht="21.75" customHeight="1">
      <c r="A14" s="29" t="s">
        <v>51</v>
      </c>
      <c r="D14" s="23"/>
      <c r="E14" s="27"/>
      <c r="F14" s="27"/>
      <c r="G14" s="28">
        <v>663942</v>
      </c>
      <c r="H14" s="28"/>
      <c r="I14" s="28">
        <v>592665</v>
      </c>
      <c r="J14" s="28"/>
      <c r="K14" s="28">
        <v>137428</v>
      </c>
      <c r="L14" s="28"/>
      <c r="M14" s="28">
        <v>142298</v>
      </c>
    </row>
    <row r="15" spans="1:13" ht="21.75" customHeight="1">
      <c r="A15" s="29" t="s">
        <v>133</v>
      </c>
      <c r="E15" s="27"/>
      <c r="F15" s="31"/>
      <c r="G15" s="30">
        <v>7960</v>
      </c>
      <c r="H15" s="28"/>
      <c r="I15" s="30">
        <v>23335</v>
      </c>
      <c r="J15" s="28"/>
      <c r="K15" s="30">
        <v>0</v>
      </c>
      <c r="L15" s="28"/>
      <c r="M15" s="30">
        <v>0</v>
      </c>
    </row>
    <row r="16" spans="1:13" ht="21.75" customHeight="1">
      <c r="A16" s="26" t="s">
        <v>129</v>
      </c>
      <c r="D16" s="23"/>
      <c r="E16" s="27"/>
      <c r="F16" s="27"/>
      <c r="G16" s="30">
        <v>13157</v>
      </c>
      <c r="H16" s="28"/>
      <c r="I16" s="30">
        <v>288</v>
      </c>
      <c r="J16" s="28"/>
      <c r="K16" s="30">
        <v>0</v>
      </c>
      <c r="L16" s="28"/>
      <c r="M16" s="30">
        <v>0</v>
      </c>
    </row>
    <row r="17" spans="1:13" ht="21.75" customHeight="1">
      <c r="A17" s="29" t="s">
        <v>4</v>
      </c>
      <c r="E17" s="27"/>
      <c r="F17" s="31"/>
      <c r="G17" s="28">
        <v>103417</v>
      </c>
      <c r="H17" s="28"/>
      <c r="I17" s="28">
        <v>107895</v>
      </c>
      <c r="J17" s="28"/>
      <c r="K17" s="28">
        <v>48354</v>
      </c>
      <c r="L17" s="28"/>
      <c r="M17" s="28">
        <v>50175</v>
      </c>
    </row>
    <row r="18" spans="1:13" ht="21.75" customHeight="1">
      <c r="A18" s="12" t="s">
        <v>5</v>
      </c>
      <c r="E18" s="31"/>
      <c r="F18" s="31"/>
      <c r="G18" s="1">
        <f>SUM(G11:G17)</f>
        <v>2735762</v>
      </c>
      <c r="H18" s="2"/>
      <c r="I18" s="1">
        <f>SUM(I11:I17)</f>
        <v>2337589</v>
      </c>
      <c r="J18" s="6"/>
      <c r="K18" s="1">
        <f>SUM(K11:K17)</f>
        <v>753327</v>
      </c>
      <c r="L18" s="6"/>
      <c r="M18" s="1">
        <f>SUM(M11:M17)</f>
        <v>721734</v>
      </c>
    </row>
    <row r="19" spans="1:13" ht="21.75" customHeight="1">
      <c r="A19" s="12" t="s">
        <v>6</v>
      </c>
      <c r="E19" s="31"/>
      <c r="F19" s="27"/>
      <c r="G19" s="2"/>
      <c r="H19" s="2"/>
      <c r="I19" s="2"/>
      <c r="J19" s="2"/>
      <c r="K19" s="2"/>
      <c r="L19" s="2"/>
      <c r="M19" s="2"/>
    </row>
    <row r="20" spans="1:13" ht="21.75" customHeight="1">
      <c r="A20" s="29" t="s">
        <v>99</v>
      </c>
      <c r="E20" s="27"/>
      <c r="F20" s="27"/>
      <c r="G20" s="2">
        <v>19705</v>
      </c>
      <c r="H20" s="2"/>
      <c r="I20" s="2">
        <v>18432</v>
      </c>
      <c r="J20" s="2"/>
      <c r="K20" s="30">
        <v>0</v>
      </c>
      <c r="L20" s="2"/>
      <c r="M20" s="30">
        <v>0</v>
      </c>
    </row>
    <row r="21" spans="1:13" ht="21.75" customHeight="1">
      <c r="A21" s="29" t="s">
        <v>130</v>
      </c>
      <c r="E21" s="27"/>
      <c r="F21" s="27"/>
      <c r="G21" s="2">
        <v>2913</v>
      </c>
      <c r="H21" s="2"/>
      <c r="I21" s="2">
        <v>2752</v>
      </c>
      <c r="J21" s="2"/>
      <c r="K21" s="30">
        <v>0</v>
      </c>
      <c r="L21" s="2"/>
      <c r="M21" s="30">
        <v>0</v>
      </c>
    </row>
    <row r="22" spans="1:13" ht="21.75" customHeight="1">
      <c r="A22" s="29" t="s">
        <v>100</v>
      </c>
      <c r="E22" s="27">
        <v>4</v>
      </c>
      <c r="F22" s="27"/>
      <c r="G22" s="30">
        <v>0</v>
      </c>
      <c r="H22" s="28"/>
      <c r="I22" s="30">
        <v>0</v>
      </c>
      <c r="J22" s="28"/>
      <c r="K22" s="2">
        <v>3754302</v>
      </c>
      <c r="L22" s="28"/>
      <c r="M22" s="2">
        <v>3724083</v>
      </c>
    </row>
    <row r="23" spans="1:13" ht="21.75" customHeight="1">
      <c r="A23" s="7" t="s">
        <v>52</v>
      </c>
      <c r="E23" s="27">
        <v>5</v>
      </c>
      <c r="F23" s="27"/>
      <c r="G23" s="28">
        <v>2830862</v>
      </c>
      <c r="H23" s="28"/>
      <c r="I23" s="32">
        <v>2583876</v>
      </c>
      <c r="J23" s="32"/>
      <c r="K23" s="32">
        <v>328238</v>
      </c>
      <c r="L23" s="32"/>
      <c r="M23" s="32">
        <v>331866</v>
      </c>
    </row>
    <row r="24" spans="1:13" ht="21.75" customHeight="1">
      <c r="A24" s="29" t="s">
        <v>131</v>
      </c>
      <c r="E24" s="27"/>
      <c r="F24" s="27"/>
      <c r="G24" s="28">
        <v>195891</v>
      </c>
      <c r="H24" s="28"/>
      <c r="I24" s="32">
        <v>194245</v>
      </c>
      <c r="J24" s="32"/>
      <c r="K24" s="32">
        <v>5752</v>
      </c>
      <c r="L24" s="32"/>
      <c r="M24" s="32">
        <v>7604</v>
      </c>
    </row>
    <row r="25" spans="1:13" ht="21.75" customHeight="1">
      <c r="A25" s="7" t="s">
        <v>101</v>
      </c>
      <c r="E25" s="27"/>
      <c r="F25" s="27"/>
      <c r="G25" s="28">
        <v>1723038</v>
      </c>
      <c r="H25" s="28"/>
      <c r="I25" s="32">
        <v>1619288</v>
      </c>
      <c r="J25" s="32"/>
      <c r="K25" s="30">
        <v>0</v>
      </c>
      <c r="L25" s="32"/>
      <c r="M25" s="30">
        <v>0</v>
      </c>
    </row>
    <row r="26" spans="1:13" ht="21.75" customHeight="1">
      <c r="A26" s="7" t="s">
        <v>53</v>
      </c>
      <c r="E26" s="27"/>
      <c r="F26" s="27"/>
      <c r="G26" s="28">
        <v>512311</v>
      </c>
      <c r="H26" s="28"/>
      <c r="I26" s="32">
        <v>520230</v>
      </c>
      <c r="J26" s="32"/>
      <c r="K26" s="32">
        <v>2031</v>
      </c>
      <c r="L26" s="32"/>
      <c r="M26" s="32">
        <v>2490</v>
      </c>
    </row>
    <row r="27" spans="1:13" ht="21.75" customHeight="1">
      <c r="A27" s="7" t="s">
        <v>70</v>
      </c>
      <c r="E27" s="27"/>
      <c r="F27" s="27"/>
      <c r="G27" s="28">
        <v>10496</v>
      </c>
      <c r="H27" s="28"/>
      <c r="I27" s="32">
        <v>9968</v>
      </c>
      <c r="J27" s="32"/>
      <c r="K27" s="32">
        <v>10496</v>
      </c>
      <c r="L27" s="32"/>
      <c r="M27" s="32">
        <v>9968</v>
      </c>
    </row>
    <row r="28" spans="1:13" ht="21.75" customHeight="1">
      <c r="A28" s="7" t="s">
        <v>75</v>
      </c>
      <c r="E28" s="27"/>
      <c r="F28" s="31"/>
      <c r="G28" s="28">
        <v>34811</v>
      </c>
      <c r="H28" s="28"/>
      <c r="I28" s="28">
        <v>70357</v>
      </c>
      <c r="J28" s="32"/>
      <c r="K28" s="32">
        <v>34811</v>
      </c>
      <c r="L28" s="32"/>
      <c r="M28" s="32">
        <v>70357</v>
      </c>
    </row>
    <row r="29" spans="1:13" ht="21.75" customHeight="1">
      <c r="A29" s="29" t="s">
        <v>91</v>
      </c>
      <c r="D29" s="23"/>
      <c r="E29" s="27"/>
      <c r="F29" s="27"/>
      <c r="G29" s="28">
        <v>42061</v>
      </c>
      <c r="H29" s="28"/>
      <c r="I29" s="32">
        <v>45003</v>
      </c>
      <c r="J29" s="28"/>
      <c r="K29" s="28">
        <v>40875</v>
      </c>
      <c r="L29" s="28"/>
      <c r="M29" s="28">
        <v>43925</v>
      </c>
    </row>
    <row r="30" spans="1:13" ht="21.75" customHeight="1">
      <c r="A30" s="29" t="s">
        <v>126</v>
      </c>
      <c r="D30" s="23"/>
      <c r="E30" s="27"/>
      <c r="F30" s="27"/>
      <c r="G30" s="28"/>
      <c r="H30" s="28"/>
      <c r="I30" s="32"/>
      <c r="J30" s="28"/>
      <c r="K30" s="28"/>
      <c r="L30" s="28"/>
      <c r="M30" s="28"/>
    </row>
    <row r="31" spans="1:13" ht="21.75" customHeight="1">
      <c r="A31" s="29" t="s">
        <v>192</v>
      </c>
      <c r="D31" s="23"/>
      <c r="E31" s="27"/>
      <c r="F31" s="27"/>
      <c r="G31" s="28">
        <v>1068</v>
      </c>
      <c r="H31" s="28"/>
      <c r="I31" s="32">
        <v>2137</v>
      </c>
      <c r="J31" s="28"/>
      <c r="K31" s="28">
        <v>1068</v>
      </c>
      <c r="L31" s="28"/>
      <c r="M31" s="28">
        <v>2137</v>
      </c>
    </row>
    <row r="32" spans="1:13" ht="21.75" customHeight="1">
      <c r="A32" s="7" t="s">
        <v>7</v>
      </c>
      <c r="D32" s="23"/>
      <c r="E32" s="27"/>
      <c r="F32" s="27"/>
      <c r="G32" s="28">
        <v>83305</v>
      </c>
      <c r="H32" s="28"/>
      <c r="I32" s="32">
        <v>80244</v>
      </c>
      <c r="J32" s="32"/>
      <c r="K32" s="32">
        <v>8705</v>
      </c>
      <c r="L32" s="32"/>
      <c r="M32" s="32">
        <v>10143</v>
      </c>
    </row>
    <row r="33" spans="1:13" ht="21.75" customHeight="1">
      <c r="A33" s="12" t="s">
        <v>8</v>
      </c>
      <c r="D33" s="23"/>
      <c r="E33" s="31"/>
      <c r="F33" s="27"/>
      <c r="G33" s="1">
        <f>SUM(G20:G32)</f>
        <v>5456461</v>
      </c>
      <c r="H33" s="2"/>
      <c r="I33" s="1">
        <f>SUM(I20:I32)</f>
        <v>5146532</v>
      </c>
      <c r="J33" s="6"/>
      <c r="K33" s="1">
        <f>SUM(K20:K32)</f>
        <v>4186278</v>
      </c>
      <c r="L33" s="6"/>
      <c r="M33" s="1">
        <f>SUM(M20:M32)</f>
        <v>4202573</v>
      </c>
    </row>
    <row r="34" spans="1:13" ht="21.75" customHeight="1" thickBot="1">
      <c r="A34" s="19" t="s">
        <v>9</v>
      </c>
      <c r="D34" s="23"/>
      <c r="E34" s="27"/>
      <c r="F34" s="27"/>
      <c r="G34" s="3">
        <f>SUM(G18,G33)</f>
        <v>8192223</v>
      </c>
      <c r="H34" s="2"/>
      <c r="I34" s="3">
        <f>SUM(I18,I33)</f>
        <v>7484121</v>
      </c>
      <c r="J34" s="6"/>
      <c r="K34" s="3">
        <f>SUM(K18,K33)</f>
        <v>4939605</v>
      </c>
      <c r="L34" s="6"/>
      <c r="M34" s="3">
        <f>SUM(M18,M33)</f>
        <v>4924307</v>
      </c>
    </row>
    <row r="35" spans="1:13" ht="21.75" customHeight="1" thickTop="1">
      <c r="A35" s="19"/>
      <c r="D35" s="23"/>
      <c r="E35" s="27"/>
      <c r="F35" s="27"/>
      <c r="G35" s="33"/>
      <c r="H35" s="30"/>
      <c r="I35" s="33"/>
      <c r="J35" s="30"/>
      <c r="K35" s="33"/>
      <c r="L35" s="30"/>
      <c r="M35" s="33"/>
    </row>
    <row r="36" spans="1:13" ht="21.75" customHeight="1">
      <c r="A36" s="19"/>
      <c r="D36" s="23"/>
      <c r="E36" s="27"/>
      <c r="F36" s="27"/>
      <c r="G36" s="33"/>
      <c r="H36" s="30"/>
      <c r="I36" s="33"/>
      <c r="J36" s="30"/>
      <c r="K36" s="33"/>
      <c r="L36" s="30"/>
      <c r="M36" s="33"/>
    </row>
    <row r="37" spans="1:13" ht="21.75" customHeight="1">
      <c r="A37" s="20" t="s">
        <v>228</v>
      </c>
      <c r="D37" s="23"/>
      <c r="E37" s="24"/>
      <c r="F37" s="24"/>
      <c r="G37" s="24"/>
      <c r="H37" s="24"/>
      <c r="I37" s="24"/>
      <c r="J37" s="24"/>
      <c r="L37" s="24"/>
    </row>
    <row r="38" spans="1:13" s="12" customFormat="1" ht="21.75" customHeight="1">
      <c r="A38" s="8" t="s">
        <v>107</v>
      </c>
      <c r="B38" s="8"/>
      <c r="C38" s="8"/>
      <c r="D38" s="9"/>
      <c r="E38" s="10"/>
      <c r="F38" s="10"/>
      <c r="G38" s="10"/>
      <c r="H38" s="10"/>
      <c r="I38" s="10"/>
      <c r="J38" s="10"/>
      <c r="K38" s="11"/>
      <c r="L38" s="10"/>
      <c r="M38" s="11"/>
    </row>
    <row r="39" spans="1:13" s="12" customFormat="1" ht="21.75" customHeight="1">
      <c r="A39" s="8" t="s">
        <v>74</v>
      </c>
      <c r="B39" s="8"/>
      <c r="C39" s="34"/>
      <c r="D39" s="9"/>
      <c r="E39" s="10"/>
      <c r="F39" s="10"/>
      <c r="G39" s="10"/>
      <c r="H39" s="10"/>
      <c r="I39" s="10"/>
      <c r="J39" s="10"/>
      <c r="K39" s="11"/>
      <c r="L39" s="10"/>
      <c r="M39" s="11"/>
    </row>
    <row r="40" spans="1:13" s="9" customFormat="1" ht="21.75" customHeight="1">
      <c r="A40" s="8" t="str">
        <f>A3</f>
        <v>As at 30 June 2024</v>
      </c>
      <c r="B40" s="8"/>
      <c r="C40" s="34"/>
      <c r="K40" s="11"/>
      <c r="M40" s="11"/>
    </row>
    <row r="41" spans="1:13" s="7" customFormat="1" ht="21.75" customHeight="1">
      <c r="D41" s="13"/>
      <c r="E41" s="13"/>
      <c r="K41" s="14"/>
      <c r="M41" s="14" t="s">
        <v>144</v>
      </c>
    </row>
    <row r="42" spans="1:13" s="7" customFormat="1" ht="21.75" customHeight="1">
      <c r="D42" s="13"/>
      <c r="E42" s="13"/>
      <c r="G42" s="70" t="s">
        <v>77</v>
      </c>
      <c r="H42" s="70"/>
      <c r="I42" s="70"/>
      <c r="K42" s="70" t="s">
        <v>76</v>
      </c>
      <c r="L42" s="70"/>
      <c r="M42" s="70"/>
    </row>
    <row r="43" spans="1:13" s="7" customFormat="1" ht="21.75" customHeight="1">
      <c r="D43" s="13"/>
      <c r="E43" s="15" t="s">
        <v>0</v>
      </c>
      <c r="G43" s="16" t="str">
        <f>G6</f>
        <v>30 June 2024</v>
      </c>
      <c r="H43" s="17"/>
      <c r="I43" s="16" t="str">
        <f>I6</f>
        <v>31 December 2023</v>
      </c>
      <c r="J43" s="17"/>
      <c r="K43" s="16" t="str">
        <f>K6</f>
        <v>30 June 2024</v>
      </c>
      <c r="L43" s="17"/>
      <c r="M43" s="16" t="str">
        <f>M6</f>
        <v>31 December 2023</v>
      </c>
    </row>
    <row r="44" spans="1:13" s="7" customFormat="1" ht="21.75" customHeight="1">
      <c r="D44" s="13"/>
      <c r="E44" s="13"/>
      <c r="G44" s="18" t="s">
        <v>152</v>
      </c>
      <c r="H44" s="17"/>
      <c r="I44" s="18" t="s">
        <v>153</v>
      </c>
      <c r="J44" s="17"/>
      <c r="K44" s="18" t="s">
        <v>152</v>
      </c>
      <c r="L44" s="17"/>
      <c r="M44" s="18" t="s">
        <v>153</v>
      </c>
    </row>
    <row r="45" spans="1:13" s="7" customFormat="1" ht="21.6" customHeight="1">
      <c r="D45" s="13"/>
      <c r="E45" s="13"/>
      <c r="G45" s="18" t="s">
        <v>154</v>
      </c>
      <c r="H45" s="17"/>
      <c r="I45" s="18"/>
      <c r="J45" s="17"/>
      <c r="K45" s="18" t="s">
        <v>154</v>
      </c>
      <c r="L45" s="17"/>
      <c r="M45" s="18"/>
    </row>
    <row r="46" spans="1:13" ht="21.75" customHeight="1">
      <c r="A46" s="19" t="s">
        <v>10</v>
      </c>
      <c r="G46" s="22"/>
      <c r="K46" s="22"/>
      <c r="M46" s="22"/>
    </row>
    <row r="47" spans="1:13" ht="21.75" customHeight="1">
      <c r="A47" s="19" t="s">
        <v>11</v>
      </c>
      <c r="D47" s="23"/>
      <c r="E47" s="24"/>
      <c r="F47" s="24"/>
      <c r="G47" s="25"/>
      <c r="H47" s="24"/>
      <c r="I47" s="24"/>
      <c r="J47" s="24"/>
      <c r="L47" s="24"/>
    </row>
    <row r="48" spans="1:13" ht="21.75" customHeight="1">
      <c r="A48" s="20" t="s">
        <v>158</v>
      </c>
      <c r="D48" s="23"/>
      <c r="E48" s="27">
        <v>6</v>
      </c>
      <c r="F48" s="27"/>
      <c r="G48" s="2">
        <v>1280792</v>
      </c>
      <c r="H48" s="2"/>
      <c r="I48" s="2">
        <v>1060716</v>
      </c>
      <c r="J48" s="2"/>
      <c r="K48" s="2">
        <v>1065036</v>
      </c>
      <c r="L48" s="2"/>
      <c r="M48" s="2">
        <v>859000</v>
      </c>
    </row>
    <row r="49" spans="1:13" ht="21.75" customHeight="1">
      <c r="A49" s="29" t="s">
        <v>54</v>
      </c>
      <c r="D49" s="23"/>
      <c r="E49" s="27">
        <v>2</v>
      </c>
      <c r="F49" s="27"/>
      <c r="G49" s="2">
        <v>627365</v>
      </c>
      <c r="H49" s="28"/>
      <c r="I49" s="2">
        <v>589067</v>
      </c>
      <c r="J49" s="28"/>
      <c r="K49" s="28">
        <v>224035</v>
      </c>
      <c r="L49" s="28"/>
      <c r="M49" s="28">
        <v>234304</v>
      </c>
    </row>
    <row r="50" spans="1:13" ht="21.75" customHeight="1">
      <c r="A50" s="29" t="s">
        <v>102</v>
      </c>
      <c r="D50" s="23"/>
      <c r="E50" s="27">
        <v>7</v>
      </c>
      <c r="F50" s="27"/>
      <c r="G50" s="28">
        <v>492286</v>
      </c>
      <c r="H50" s="28"/>
      <c r="I50" s="28">
        <v>381313</v>
      </c>
      <c r="J50" s="28"/>
      <c r="K50" s="28">
        <v>313950</v>
      </c>
      <c r="L50" s="28"/>
      <c r="M50" s="28">
        <v>249718</v>
      </c>
    </row>
    <row r="51" spans="1:13" ht="21.75" customHeight="1">
      <c r="A51" s="29" t="s">
        <v>136</v>
      </c>
      <c r="D51" s="23"/>
      <c r="E51" s="27"/>
      <c r="F51" s="27"/>
      <c r="G51" s="28">
        <v>20693</v>
      </c>
      <c r="H51" s="28"/>
      <c r="I51" s="28">
        <v>18785</v>
      </c>
      <c r="J51" s="28"/>
      <c r="K51" s="2">
        <v>3482</v>
      </c>
      <c r="L51" s="28"/>
      <c r="M51" s="2">
        <v>3728</v>
      </c>
    </row>
    <row r="52" spans="1:13" ht="21.75" customHeight="1">
      <c r="A52" s="29" t="s">
        <v>134</v>
      </c>
      <c r="D52" s="23"/>
      <c r="E52" s="27"/>
      <c r="F52" s="27"/>
      <c r="G52" s="28">
        <v>37065</v>
      </c>
      <c r="H52" s="28"/>
      <c r="I52" s="28">
        <v>33602</v>
      </c>
      <c r="J52" s="28"/>
      <c r="K52" s="2">
        <v>6088</v>
      </c>
      <c r="L52" s="28"/>
      <c r="M52" s="2">
        <v>6950</v>
      </c>
    </row>
    <row r="53" spans="1:13" ht="21.75" customHeight="1">
      <c r="A53" s="29" t="s">
        <v>149</v>
      </c>
      <c r="D53" s="23"/>
      <c r="E53" s="27"/>
      <c r="F53" s="27"/>
      <c r="G53" s="30">
        <v>15</v>
      </c>
      <c r="H53" s="28"/>
      <c r="I53" s="28">
        <v>54028</v>
      </c>
      <c r="J53" s="28"/>
      <c r="K53" s="30">
        <v>15</v>
      </c>
      <c r="L53" s="28"/>
      <c r="M53" s="30">
        <v>0</v>
      </c>
    </row>
    <row r="54" spans="1:13" ht="21.75" customHeight="1">
      <c r="A54" s="29" t="s">
        <v>12</v>
      </c>
      <c r="D54" s="23"/>
      <c r="E54" s="27"/>
      <c r="F54" s="27"/>
      <c r="G54" s="4">
        <v>82455</v>
      </c>
      <c r="H54" s="2"/>
      <c r="I54" s="4">
        <v>68628</v>
      </c>
      <c r="J54" s="6"/>
      <c r="K54" s="4">
        <v>57687</v>
      </c>
      <c r="L54" s="6"/>
      <c r="M54" s="4">
        <v>32732</v>
      </c>
    </row>
    <row r="55" spans="1:13" ht="21.75" customHeight="1">
      <c r="A55" s="19" t="s">
        <v>13</v>
      </c>
      <c r="D55" s="23"/>
      <c r="E55" s="27"/>
      <c r="F55" s="27"/>
      <c r="G55" s="4">
        <f>SUM(G48:G54)</f>
        <v>2540671</v>
      </c>
      <c r="H55" s="2"/>
      <c r="I55" s="4">
        <f>SUM(I48:I54)</f>
        <v>2206139</v>
      </c>
      <c r="J55" s="6"/>
      <c r="K55" s="4">
        <f>SUM(K48:K54)</f>
        <v>1670293</v>
      </c>
      <c r="L55" s="6"/>
      <c r="M55" s="4">
        <f>SUM(M48:M54)</f>
        <v>1386432</v>
      </c>
    </row>
    <row r="56" spans="1:13" ht="21.75" customHeight="1">
      <c r="A56" s="19" t="s">
        <v>92</v>
      </c>
      <c r="D56" s="23"/>
      <c r="E56" s="27"/>
      <c r="F56" s="27"/>
      <c r="G56" s="2"/>
      <c r="H56" s="2"/>
      <c r="I56" s="6"/>
      <c r="J56" s="6"/>
      <c r="K56" s="6"/>
      <c r="L56" s="6"/>
      <c r="M56" s="6"/>
    </row>
    <row r="57" spans="1:13" ht="21.75" customHeight="1">
      <c r="A57" s="20" t="s">
        <v>197</v>
      </c>
      <c r="D57" s="23"/>
      <c r="E57" s="27">
        <v>7</v>
      </c>
      <c r="F57" s="27"/>
      <c r="G57" s="2">
        <v>1380935</v>
      </c>
      <c r="H57" s="2"/>
      <c r="I57" s="6">
        <v>1456698</v>
      </c>
      <c r="J57" s="6"/>
      <c r="K57" s="6">
        <v>805315</v>
      </c>
      <c r="L57" s="6"/>
      <c r="M57" s="6">
        <v>968754</v>
      </c>
    </row>
    <row r="58" spans="1:13" ht="21.75" customHeight="1">
      <c r="A58" s="20" t="s">
        <v>198</v>
      </c>
      <c r="D58" s="23"/>
      <c r="E58" s="27"/>
      <c r="F58" s="27"/>
      <c r="G58" s="28">
        <v>194958</v>
      </c>
      <c r="H58" s="28"/>
      <c r="I58" s="28">
        <v>191612</v>
      </c>
      <c r="J58" s="28"/>
      <c r="K58" s="2">
        <v>2510</v>
      </c>
      <c r="L58" s="28"/>
      <c r="M58" s="2">
        <v>4104</v>
      </c>
    </row>
    <row r="59" spans="1:13" ht="21.75" customHeight="1">
      <c r="A59" s="20" t="s">
        <v>103</v>
      </c>
      <c r="D59" s="23"/>
      <c r="E59" s="20"/>
      <c r="F59" s="20"/>
      <c r="G59" s="20"/>
      <c r="H59" s="20"/>
      <c r="I59" s="2"/>
      <c r="J59" s="6"/>
      <c r="K59" s="2"/>
      <c r="L59" s="6"/>
      <c r="M59" s="2"/>
    </row>
    <row r="60" spans="1:13" ht="21.75" customHeight="1">
      <c r="A60" s="20" t="s">
        <v>193</v>
      </c>
      <c r="D60" s="23"/>
      <c r="E60" s="27"/>
      <c r="F60" s="27"/>
      <c r="G60" s="30">
        <v>512625</v>
      </c>
      <c r="H60" s="2"/>
      <c r="I60" s="30">
        <v>412523</v>
      </c>
      <c r="J60" s="6"/>
      <c r="K60" s="30">
        <v>292989</v>
      </c>
      <c r="L60" s="6"/>
      <c r="M60" s="30">
        <v>292989</v>
      </c>
    </row>
    <row r="61" spans="1:13" ht="21.75" customHeight="1">
      <c r="A61" s="20" t="s">
        <v>104</v>
      </c>
      <c r="D61" s="23"/>
      <c r="E61" s="27"/>
      <c r="F61" s="27"/>
      <c r="G61" s="2">
        <v>347175</v>
      </c>
      <c r="H61" s="2"/>
      <c r="I61" s="6">
        <v>331972</v>
      </c>
      <c r="J61" s="6"/>
      <c r="K61" s="30">
        <v>0</v>
      </c>
      <c r="L61" s="6"/>
      <c r="M61" s="30">
        <v>0</v>
      </c>
    </row>
    <row r="62" spans="1:13" ht="21.75" customHeight="1">
      <c r="A62" s="20" t="s">
        <v>55</v>
      </c>
      <c r="D62" s="23"/>
      <c r="E62" s="27"/>
      <c r="F62" s="27"/>
      <c r="G62" s="2">
        <v>87550</v>
      </c>
      <c r="H62" s="2"/>
      <c r="I62" s="6">
        <v>79805</v>
      </c>
      <c r="J62" s="6"/>
      <c r="K62" s="6">
        <v>49837</v>
      </c>
      <c r="L62" s="6"/>
      <c r="M62" s="6">
        <v>47318</v>
      </c>
    </row>
    <row r="63" spans="1:13" ht="21.75" customHeight="1">
      <c r="A63" s="20" t="s">
        <v>169</v>
      </c>
      <c r="D63" s="23"/>
      <c r="E63" s="27"/>
      <c r="F63" s="27"/>
      <c r="G63" s="2">
        <v>57168</v>
      </c>
      <c r="H63" s="2"/>
      <c r="I63" s="6">
        <v>42883</v>
      </c>
      <c r="J63" s="6"/>
      <c r="K63" s="30">
        <v>0</v>
      </c>
      <c r="L63" s="6"/>
      <c r="M63" s="30">
        <v>0</v>
      </c>
    </row>
    <row r="64" spans="1:13" ht="21.75" customHeight="1">
      <c r="A64" s="19" t="s">
        <v>93</v>
      </c>
      <c r="D64" s="23"/>
      <c r="E64" s="27"/>
      <c r="F64" s="27"/>
      <c r="G64" s="1">
        <f>SUM(G57:G63)</f>
        <v>2580411</v>
      </c>
      <c r="H64" s="2"/>
      <c r="I64" s="1">
        <f>SUM(I57:I63)</f>
        <v>2515493</v>
      </c>
      <c r="J64" s="6"/>
      <c r="K64" s="1">
        <f>SUM(K57:K63)</f>
        <v>1150651</v>
      </c>
      <c r="L64" s="6"/>
      <c r="M64" s="1">
        <f>SUM(M57:M63)</f>
        <v>1313165</v>
      </c>
    </row>
    <row r="65" spans="1:13" ht="21.75" customHeight="1">
      <c r="A65" s="19" t="s">
        <v>14</v>
      </c>
      <c r="D65" s="23"/>
      <c r="E65" s="27"/>
      <c r="F65" s="27"/>
      <c r="G65" s="1">
        <f>SUM(G55,G64)</f>
        <v>5121082</v>
      </c>
      <c r="H65" s="2"/>
      <c r="I65" s="1">
        <f>SUM(I55,I64)</f>
        <v>4721632</v>
      </c>
      <c r="J65" s="6"/>
      <c r="K65" s="1">
        <f>SUM(K55,K64)</f>
        <v>2820944</v>
      </c>
      <c r="L65" s="6"/>
      <c r="M65" s="1">
        <f>SUM(M55,M64)</f>
        <v>2699597</v>
      </c>
    </row>
    <row r="66" spans="1:13" ht="21.75" customHeight="1">
      <c r="D66" s="23"/>
      <c r="E66" s="20"/>
      <c r="F66" s="20"/>
      <c r="G66" s="20"/>
      <c r="H66" s="20"/>
    </row>
    <row r="67" spans="1:13" ht="21.6" customHeight="1">
      <c r="A67" s="19"/>
      <c r="D67" s="23"/>
      <c r="E67" s="27"/>
      <c r="F67" s="27"/>
      <c r="G67" s="20"/>
      <c r="H67" s="20"/>
    </row>
    <row r="68" spans="1:13" ht="21.75" customHeight="1">
      <c r="A68" s="20" t="s">
        <v>228</v>
      </c>
      <c r="D68" s="23"/>
      <c r="E68" s="24"/>
      <c r="F68" s="24"/>
      <c r="G68" s="20"/>
      <c r="H68" s="20"/>
    </row>
    <row r="69" spans="1:13" s="12" customFormat="1" ht="21.75" customHeight="1">
      <c r="A69" s="8" t="s">
        <v>107</v>
      </c>
      <c r="B69" s="8"/>
      <c r="C69" s="8"/>
      <c r="D69" s="9"/>
      <c r="E69" s="10"/>
      <c r="F69" s="10"/>
      <c r="G69" s="10"/>
      <c r="H69" s="10"/>
    </row>
    <row r="70" spans="1:13" s="12" customFormat="1" ht="21.75" customHeight="1">
      <c r="A70" s="8" t="s">
        <v>74</v>
      </c>
      <c r="B70" s="8"/>
      <c r="C70" s="34"/>
      <c r="D70" s="9"/>
      <c r="E70" s="10"/>
      <c r="F70" s="10"/>
      <c r="G70" s="10"/>
      <c r="H70" s="10"/>
      <c r="I70" s="10"/>
      <c r="J70" s="10"/>
      <c r="K70" s="11"/>
      <c r="L70" s="10"/>
      <c r="M70" s="11"/>
    </row>
    <row r="71" spans="1:13" s="9" customFormat="1" ht="21.75" customHeight="1">
      <c r="A71" s="8" t="str">
        <f>A3</f>
        <v>As at 30 June 2024</v>
      </c>
      <c r="B71" s="8"/>
      <c r="C71" s="34"/>
      <c r="K71" s="11"/>
      <c r="M71" s="11"/>
    </row>
    <row r="72" spans="1:13" s="7" customFormat="1" ht="21.75" customHeight="1">
      <c r="D72" s="13"/>
      <c r="E72" s="13"/>
      <c r="K72" s="14"/>
      <c r="M72" s="14" t="s">
        <v>144</v>
      </c>
    </row>
    <row r="73" spans="1:13" s="7" customFormat="1" ht="21.75" customHeight="1">
      <c r="D73" s="13"/>
      <c r="E73" s="13"/>
      <c r="G73" s="70" t="s">
        <v>77</v>
      </c>
      <c r="H73" s="70"/>
      <c r="I73" s="70"/>
      <c r="K73" s="70" t="s">
        <v>76</v>
      </c>
      <c r="L73" s="70"/>
      <c r="M73" s="70"/>
    </row>
    <row r="74" spans="1:13" s="7" customFormat="1" ht="21.75" customHeight="1">
      <c r="D74" s="13"/>
      <c r="E74" s="13"/>
      <c r="G74" s="16" t="str">
        <f>G6</f>
        <v>30 June 2024</v>
      </c>
      <c r="H74" s="17"/>
      <c r="I74" s="16" t="str">
        <f>I6</f>
        <v>31 December 2023</v>
      </c>
      <c r="J74" s="17"/>
      <c r="K74" s="16" t="str">
        <f>K6</f>
        <v>30 June 2024</v>
      </c>
      <c r="L74" s="17"/>
      <c r="M74" s="16" t="str">
        <f>M6</f>
        <v>31 December 2023</v>
      </c>
    </row>
    <row r="75" spans="1:13" s="7" customFormat="1" ht="21.75" customHeight="1">
      <c r="D75" s="13"/>
      <c r="E75" s="13"/>
      <c r="G75" s="18" t="s">
        <v>152</v>
      </c>
      <c r="H75" s="17"/>
      <c r="I75" s="18" t="s">
        <v>153</v>
      </c>
      <c r="J75" s="17"/>
      <c r="K75" s="18" t="s">
        <v>152</v>
      </c>
      <c r="L75" s="17"/>
      <c r="M75" s="18" t="s">
        <v>153</v>
      </c>
    </row>
    <row r="76" spans="1:13" s="7" customFormat="1" ht="21.6" customHeight="1">
      <c r="D76" s="13"/>
      <c r="E76" s="13"/>
      <c r="G76" s="18" t="s">
        <v>154</v>
      </c>
      <c r="H76" s="17"/>
      <c r="I76" s="18"/>
      <c r="J76" s="17"/>
      <c r="K76" s="18" t="s">
        <v>154</v>
      </c>
      <c r="L76" s="17"/>
      <c r="M76" s="18"/>
    </row>
    <row r="77" spans="1:13" ht="21.75" customHeight="1">
      <c r="A77" s="19" t="s">
        <v>15</v>
      </c>
      <c r="D77" s="23"/>
      <c r="E77" s="27"/>
      <c r="F77" s="27"/>
      <c r="G77" s="30"/>
      <c r="H77" s="33"/>
      <c r="I77" s="30"/>
      <c r="J77" s="33"/>
      <c r="K77" s="30"/>
      <c r="L77" s="33"/>
      <c r="M77" s="30"/>
    </row>
    <row r="78" spans="1:13" ht="21.75" customHeight="1">
      <c r="A78" s="20" t="s">
        <v>16</v>
      </c>
      <c r="D78" s="23"/>
      <c r="E78" s="27"/>
      <c r="F78" s="27"/>
      <c r="G78" s="30"/>
      <c r="H78" s="33"/>
      <c r="I78" s="30"/>
      <c r="J78" s="33"/>
      <c r="K78" s="30"/>
      <c r="L78" s="33"/>
      <c r="M78" s="30"/>
    </row>
    <row r="79" spans="1:13" ht="21.75" customHeight="1">
      <c r="A79" s="20" t="s">
        <v>17</v>
      </c>
      <c r="D79" s="23"/>
      <c r="E79" s="27"/>
      <c r="F79" s="27"/>
      <c r="G79" s="20"/>
      <c r="H79" s="20"/>
      <c r="I79" s="20"/>
      <c r="J79" s="20"/>
      <c r="K79" s="20"/>
      <c r="L79" s="20"/>
      <c r="M79" s="20"/>
    </row>
    <row r="80" spans="1:13" ht="21.75" customHeight="1" thickBot="1">
      <c r="A80" s="29" t="s">
        <v>127</v>
      </c>
      <c r="D80" s="23"/>
      <c r="E80" s="27"/>
      <c r="F80" s="27"/>
      <c r="G80" s="3">
        <v>326550</v>
      </c>
      <c r="H80" s="2"/>
      <c r="I80" s="3">
        <v>326550</v>
      </c>
      <c r="J80" s="6"/>
      <c r="K80" s="3">
        <v>326550</v>
      </c>
      <c r="L80" s="6"/>
      <c r="M80" s="3">
        <v>326550</v>
      </c>
    </row>
    <row r="81" spans="1:13" ht="21.75" customHeight="1" thickTop="1">
      <c r="A81" s="20" t="s">
        <v>71</v>
      </c>
      <c r="D81" s="23"/>
      <c r="E81" s="27"/>
      <c r="F81" s="27"/>
      <c r="G81" s="2"/>
      <c r="H81" s="2"/>
      <c r="I81" s="2"/>
      <c r="J81" s="2"/>
      <c r="K81" s="2"/>
      <c r="L81" s="2"/>
      <c r="M81" s="2"/>
    </row>
    <row r="82" spans="1:13" ht="21.75" customHeight="1">
      <c r="A82" s="29" t="s">
        <v>128</v>
      </c>
      <c r="D82" s="23"/>
      <c r="E82" s="27"/>
      <c r="F82" s="27"/>
      <c r="G82" s="2">
        <v>326550</v>
      </c>
      <c r="H82" s="2"/>
      <c r="I82" s="6">
        <v>326550</v>
      </c>
      <c r="J82" s="6"/>
      <c r="K82" s="6">
        <v>326550</v>
      </c>
      <c r="L82" s="6"/>
      <c r="M82" s="6">
        <v>326550</v>
      </c>
    </row>
    <row r="83" spans="1:13" ht="21.75" customHeight="1">
      <c r="A83" s="29" t="s">
        <v>18</v>
      </c>
      <c r="D83" s="23"/>
      <c r="E83" s="27"/>
      <c r="F83" s="27"/>
      <c r="G83" s="2">
        <v>1026969</v>
      </c>
      <c r="H83" s="2"/>
      <c r="I83" s="2">
        <v>1026969</v>
      </c>
      <c r="J83" s="2"/>
      <c r="K83" s="2">
        <v>1026969</v>
      </c>
      <c r="L83" s="2"/>
      <c r="M83" s="2">
        <v>1026969</v>
      </c>
    </row>
    <row r="84" spans="1:13" ht="21.75" customHeight="1">
      <c r="A84" s="29" t="s">
        <v>170</v>
      </c>
      <c r="D84" s="23"/>
      <c r="E84" s="27"/>
      <c r="F84" s="27"/>
      <c r="G84" s="2">
        <v>20035</v>
      </c>
      <c r="H84" s="2"/>
      <c r="I84" s="2">
        <v>20035</v>
      </c>
      <c r="J84" s="28"/>
      <c r="K84" s="30">
        <v>0</v>
      </c>
      <c r="L84" s="28"/>
      <c r="M84" s="30">
        <v>0</v>
      </c>
    </row>
    <row r="85" spans="1:13" ht="21.75" customHeight="1">
      <c r="A85" s="29" t="s">
        <v>19</v>
      </c>
      <c r="D85" s="23"/>
      <c r="E85" s="27"/>
      <c r="F85" s="27"/>
      <c r="G85" s="2"/>
      <c r="H85" s="2"/>
      <c r="I85" s="2"/>
      <c r="J85" s="2"/>
      <c r="K85" s="2"/>
      <c r="L85" s="2"/>
      <c r="M85" s="2"/>
    </row>
    <row r="86" spans="1:13" ht="21.75" customHeight="1">
      <c r="A86" s="29" t="s">
        <v>20</v>
      </c>
      <c r="D86" s="23"/>
      <c r="E86" s="27"/>
      <c r="F86" s="27"/>
      <c r="G86" s="2">
        <v>32655</v>
      </c>
      <c r="H86" s="2"/>
      <c r="I86" s="2">
        <v>32655</v>
      </c>
      <c r="J86" s="2"/>
      <c r="K86" s="2">
        <v>32655</v>
      </c>
      <c r="L86" s="2"/>
      <c r="M86" s="2">
        <v>32655</v>
      </c>
    </row>
    <row r="87" spans="1:13" ht="21.75" customHeight="1">
      <c r="A87" s="29" t="s">
        <v>21</v>
      </c>
      <c r="D87" s="23"/>
      <c r="E87" s="27"/>
      <c r="F87" s="27"/>
      <c r="G87" s="2">
        <v>1244010</v>
      </c>
      <c r="H87" s="2"/>
      <c r="I87" s="2">
        <v>1237775</v>
      </c>
      <c r="J87" s="2"/>
      <c r="K87" s="2">
        <v>732487</v>
      </c>
      <c r="L87" s="2"/>
      <c r="M87" s="2">
        <v>838536</v>
      </c>
    </row>
    <row r="88" spans="1:13" ht="21.75" customHeight="1">
      <c r="A88" s="29" t="s">
        <v>79</v>
      </c>
      <c r="B88" s="12"/>
      <c r="C88" s="12"/>
      <c r="D88" s="12"/>
      <c r="E88" s="27"/>
      <c r="F88" s="27"/>
      <c r="G88" s="4">
        <v>51798</v>
      </c>
      <c r="H88" s="2"/>
      <c r="I88" s="4">
        <v>-204549</v>
      </c>
      <c r="J88" s="6"/>
      <c r="K88" s="35">
        <v>0</v>
      </c>
      <c r="L88" s="6"/>
      <c r="M88" s="35">
        <v>0</v>
      </c>
    </row>
    <row r="89" spans="1:13" ht="21.75" customHeight="1">
      <c r="A89" s="29" t="s">
        <v>105</v>
      </c>
      <c r="D89" s="23"/>
      <c r="E89" s="27"/>
      <c r="F89" s="27"/>
      <c r="G89" s="5">
        <f>SUM(G82:G88)</f>
        <v>2702017</v>
      </c>
      <c r="H89" s="2"/>
      <c r="I89" s="5">
        <f>SUM(I82:I88)</f>
        <v>2439435</v>
      </c>
      <c r="J89" s="6"/>
      <c r="K89" s="5">
        <f>SUM(K82:K88)</f>
        <v>2118661</v>
      </c>
      <c r="L89" s="6"/>
      <c r="M89" s="5">
        <f>SUM(M82:M88)</f>
        <v>2224710</v>
      </c>
    </row>
    <row r="90" spans="1:13" ht="21.75" customHeight="1">
      <c r="A90" s="29" t="s">
        <v>106</v>
      </c>
      <c r="D90" s="23"/>
      <c r="E90" s="27"/>
      <c r="F90" s="27"/>
      <c r="G90" s="4">
        <v>369124</v>
      </c>
      <c r="H90" s="2"/>
      <c r="I90" s="4">
        <v>323054</v>
      </c>
      <c r="J90" s="6"/>
      <c r="K90" s="35">
        <v>0</v>
      </c>
      <c r="L90" s="6"/>
      <c r="M90" s="35">
        <v>0</v>
      </c>
    </row>
    <row r="91" spans="1:13" ht="21.75" customHeight="1">
      <c r="A91" s="12" t="s">
        <v>22</v>
      </c>
      <c r="D91" s="23"/>
      <c r="E91" s="27"/>
      <c r="F91" s="27"/>
      <c r="G91" s="4">
        <f>SUM(G89:G90)</f>
        <v>3071141</v>
      </c>
      <c r="H91" s="2"/>
      <c r="I91" s="4">
        <f>SUM(I89:I90)</f>
        <v>2762489</v>
      </c>
      <c r="J91" s="6"/>
      <c r="K91" s="4">
        <f>SUM(K89:K90)</f>
        <v>2118661</v>
      </c>
      <c r="L91" s="6"/>
      <c r="M91" s="4">
        <f>SUM(M89:M90)</f>
        <v>2224710</v>
      </c>
    </row>
    <row r="92" spans="1:13" ht="21.75" customHeight="1" thickBot="1">
      <c r="A92" s="12" t="s">
        <v>23</v>
      </c>
      <c r="D92" s="23"/>
      <c r="E92" s="27"/>
      <c r="F92" s="27"/>
      <c r="G92" s="3">
        <f>SUM(G65+G91)</f>
        <v>8192223</v>
      </c>
      <c r="H92" s="2"/>
      <c r="I92" s="3">
        <f>SUM(I65+I91)</f>
        <v>7484121</v>
      </c>
      <c r="J92" s="6"/>
      <c r="K92" s="3">
        <f>SUM(K65+K91)</f>
        <v>4939605</v>
      </c>
      <c r="L92" s="6"/>
      <c r="M92" s="3">
        <f>SUM(M65+M91)</f>
        <v>4924307</v>
      </c>
    </row>
    <row r="93" spans="1:13" ht="21.75" customHeight="1" thickTop="1">
      <c r="D93" s="23"/>
      <c r="E93" s="27"/>
      <c r="F93" s="27"/>
      <c r="G93" s="2">
        <f>G92-G34</f>
        <v>0</v>
      </c>
      <c r="H93" s="2"/>
      <c r="I93" s="2">
        <f>I92-I34</f>
        <v>0</v>
      </c>
      <c r="J93" s="2"/>
      <c r="K93" s="2">
        <f>K92-K34</f>
        <v>0</v>
      </c>
      <c r="L93" s="2"/>
      <c r="M93" s="2">
        <f>M92-M34</f>
        <v>0</v>
      </c>
    </row>
    <row r="94" spans="1:13" ht="21.75" customHeight="1">
      <c r="D94" s="23"/>
      <c r="E94" s="27"/>
      <c r="F94" s="27"/>
      <c r="G94" s="30"/>
      <c r="H94" s="30"/>
      <c r="I94" s="30"/>
      <c r="J94" s="30"/>
      <c r="K94" s="30"/>
      <c r="L94" s="30"/>
      <c r="M94" s="30"/>
    </row>
    <row r="95" spans="1:13" ht="21.75" customHeight="1">
      <c r="A95" s="20" t="s">
        <v>228</v>
      </c>
      <c r="D95" s="23"/>
      <c r="E95" s="24"/>
      <c r="F95" s="24"/>
      <c r="G95" s="24"/>
      <c r="H95" s="24"/>
      <c r="I95" s="24"/>
      <c r="J95" s="24"/>
      <c r="L95" s="24"/>
    </row>
    <row r="96" spans="1:13" ht="21.75" customHeight="1">
      <c r="D96" s="23"/>
      <c r="E96" s="24"/>
      <c r="F96" s="24"/>
      <c r="G96" s="24"/>
      <c r="H96" s="24"/>
      <c r="I96" s="24"/>
      <c r="J96" s="24"/>
      <c r="L96" s="24"/>
    </row>
    <row r="97" spans="1:12" ht="21.75" customHeight="1">
      <c r="D97" s="23"/>
      <c r="E97" s="24"/>
      <c r="F97" s="24"/>
      <c r="G97" s="24"/>
      <c r="H97" s="24"/>
      <c r="I97" s="24"/>
      <c r="J97" s="24"/>
      <c r="L97" s="24"/>
    </row>
    <row r="98" spans="1:12" ht="21.75" customHeight="1">
      <c r="A98" s="36"/>
      <c r="B98" s="36"/>
      <c r="C98" s="36"/>
      <c r="D98" s="36"/>
      <c r="E98" s="36"/>
      <c r="F98" s="24"/>
      <c r="G98" s="24"/>
      <c r="H98" s="24"/>
      <c r="I98" s="24"/>
      <c r="J98" s="24"/>
      <c r="L98" s="24"/>
    </row>
    <row r="99" spans="1:12" ht="21.75" customHeight="1">
      <c r="D99" s="23"/>
      <c r="E99" s="24"/>
      <c r="F99" s="24"/>
      <c r="G99" s="24"/>
      <c r="H99" s="24"/>
      <c r="I99" s="24"/>
      <c r="J99" s="24"/>
      <c r="L99" s="24"/>
    </row>
    <row r="100" spans="1:12" ht="21.75" customHeight="1">
      <c r="D100" s="29"/>
      <c r="E100" s="20"/>
      <c r="F100" s="24"/>
      <c r="G100" s="29" t="s">
        <v>24</v>
      </c>
      <c r="H100" s="24"/>
      <c r="I100" s="24"/>
      <c r="J100" s="24"/>
      <c r="L100" s="24"/>
    </row>
    <row r="101" spans="1:12" s="25" customFormat="1" ht="21.75" customHeight="1">
      <c r="A101" s="36"/>
      <c r="B101" s="36"/>
      <c r="C101" s="36"/>
      <c r="D101" s="36"/>
      <c r="E101" s="36"/>
      <c r="F101" s="24"/>
      <c r="G101" s="24"/>
      <c r="H101" s="24"/>
      <c r="I101" s="24"/>
      <c r="J101" s="24"/>
      <c r="L101" s="24"/>
    </row>
    <row r="102" spans="1:12" s="25" customFormat="1" ht="21.75" customHeight="1">
      <c r="A102" s="20"/>
      <c r="B102" s="20"/>
      <c r="C102" s="20"/>
      <c r="D102" s="23"/>
      <c r="E102" s="24"/>
      <c r="F102" s="24"/>
      <c r="G102" s="24"/>
      <c r="H102" s="24"/>
      <c r="I102" s="24"/>
      <c r="J102" s="24"/>
      <c r="L102" s="24"/>
    </row>
  </sheetData>
  <mergeCells count="6">
    <mergeCell ref="G5:I5"/>
    <mergeCell ref="K5:M5"/>
    <mergeCell ref="G42:I42"/>
    <mergeCell ref="K42:M42"/>
    <mergeCell ref="G73:I73"/>
    <mergeCell ref="K73:M73"/>
  </mergeCells>
  <pageMargins left="0.78740157480314965" right="0.39370078740157483" top="0.78740157480314965" bottom="0.39370078740157483" header="0.19685039370078741" footer="0.19685039370078741"/>
  <pageSetup paperSize="9" scale="65" orientation="portrait" r:id="rId1"/>
  <rowBreaks count="2" manualBreakCount="2">
    <brk id="37" max="16383" man="1"/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51CBE-7FCF-4E76-B281-A671A9F40DC7}">
  <dimension ref="A1:M127"/>
  <sheetViews>
    <sheetView showGridLines="0" view="pageBreakPreview" zoomScale="70" zoomScaleNormal="100" zoomScaleSheetLayoutView="70" workbookViewId="0">
      <selection activeCell="A2" sqref="A2"/>
    </sheetView>
  </sheetViews>
  <sheetFormatPr defaultColWidth="10.5546875" defaultRowHeight="21.75" customHeight="1"/>
  <cols>
    <col min="1" max="3" width="11.6640625" style="20" customWidth="1"/>
    <col min="4" max="4" width="17.44140625" style="20" customWidth="1"/>
    <col min="5" max="5" width="5.5546875" style="21" customWidth="1"/>
    <col min="6" max="6" width="1.44140625" style="21" customWidth="1"/>
    <col min="7" max="7" width="16.6640625" style="25" customWidth="1"/>
    <col min="8" max="8" width="1.44140625" style="20" customWidth="1"/>
    <col min="9" max="9" width="16.6640625" style="25" customWidth="1"/>
    <col min="10" max="10" width="1.44140625" style="20" customWidth="1"/>
    <col min="11" max="11" width="16.6640625" style="25" customWidth="1"/>
    <col min="12" max="12" width="1.44140625" style="20" customWidth="1"/>
    <col min="13" max="13" width="16.6640625" style="20" customWidth="1"/>
    <col min="14" max="16384" width="10.5546875" style="20"/>
  </cols>
  <sheetData>
    <row r="1" spans="1:13" ht="21.75" customHeight="1">
      <c r="M1" s="37" t="s">
        <v>145</v>
      </c>
    </row>
    <row r="2" spans="1:13" s="12" customFormat="1" ht="21.75" customHeight="1">
      <c r="A2" s="8" t="s">
        <v>107</v>
      </c>
      <c r="B2" s="8"/>
      <c r="C2" s="38"/>
      <c r="D2" s="38"/>
      <c r="E2" s="10"/>
      <c r="F2" s="10"/>
      <c r="G2" s="11"/>
      <c r="I2" s="11"/>
      <c r="K2" s="11"/>
    </row>
    <row r="3" spans="1:13" s="12" customFormat="1" ht="21.75" customHeight="1">
      <c r="A3" s="8" t="s">
        <v>72</v>
      </c>
      <c r="B3" s="8"/>
      <c r="C3" s="38"/>
      <c r="D3" s="38"/>
      <c r="E3" s="10"/>
      <c r="F3" s="10"/>
      <c r="G3" s="11"/>
      <c r="I3" s="11"/>
      <c r="K3" s="11"/>
    </row>
    <row r="4" spans="1:13" s="9" customFormat="1" ht="21.75" customHeight="1">
      <c r="A4" s="8" t="s">
        <v>204</v>
      </c>
      <c r="B4" s="8"/>
      <c r="C4" s="8"/>
      <c r="D4" s="8"/>
      <c r="G4" s="11"/>
      <c r="H4" s="12"/>
      <c r="I4" s="11"/>
      <c r="J4" s="12"/>
      <c r="K4" s="11"/>
      <c r="L4" s="12"/>
      <c r="M4" s="39"/>
    </row>
    <row r="5" spans="1:13" s="7" customFormat="1" ht="21.75" customHeight="1">
      <c r="D5" s="13"/>
      <c r="E5" s="13"/>
      <c r="G5" s="25"/>
      <c r="H5" s="20"/>
      <c r="I5" s="25"/>
      <c r="J5" s="20"/>
      <c r="K5" s="25"/>
      <c r="L5" s="20"/>
      <c r="M5" s="14" t="s">
        <v>144</v>
      </c>
    </row>
    <row r="6" spans="1:13" s="7" customFormat="1" ht="21.75" customHeight="1">
      <c r="D6" s="13"/>
      <c r="E6" s="13"/>
      <c r="G6" s="70" t="s">
        <v>77</v>
      </c>
      <c r="H6" s="70"/>
      <c r="I6" s="70"/>
      <c r="K6" s="70" t="s">
        <v>76</v>
      </c>
      <c r="L6" s="70"/>
      <c r="M6" s="70"/>
    </row>
    <row r="7" spans="1:13" s="7" customFormat="1" ht="21.75" customHeight="1">
      <c r="D7" s="13"/>
      <c r="E7" s="15" t="s">
        <v>0</v>
      </c>
      <c r="G7" s="15">
        <v>2024</v>
      </c>
      <c r="H7" s="17"/>
      <c r="I7" s="15">
        <v>2023</v>
      </c>
      <c r="J7" s="17"/>
      <c r="K7" s="15">
        <v>2024</v>
      </c>
      <c r="L7" s="17"/>
      <c r="M7" s="15">
        <v>2023</v>
      </c>
    </row>
    <row r="8" spans="1:13" ht="21.75" customHeight="1">
      <c r="A8" s="19" t="s">
        <v>56</v>
      </c>
      <c r="D8" s="23"/>
      <c r="E8" s="24"/>
      <c r="F8" s="24"/>
    </row>
    <row r="9" spans="1:13" ht="21.75" customHeight="1">
      <c r="A9" s="19" t="s">
        <v>25</v>
      </c>
      <c r="D9" s="23"/>
      <c r="E9" s="24"/>
      <c r="F9" s="24"/>
    </row>
    <row r="10" spans="1:13" ht="21.75" customHeight="1">
      <c r="A10" s="20" t="s">
        <v>26</v>
      </c>
      <c r="D10" s="27"/>
      <c r="E10" s="27">
        <v>2</v>
      </c>
      <c r="F10" s="27"/>
      <c r="G10" s="30">
        <v>1844785</v>
      </c>
      <c r="H10" s="30"/>
      <c r="I10" s="30">
        <v>1644412</v>
      </c>
      <c r="J10" s="30"/>
      <c r="K10" s="30">
        <v>420272</v>
      </c>
      <c r="L10" s="30"/>
      <c r="M10" s="30">
        <v>406214</v>
      </c>
    </row>
    <row r="11" spans="1:13" ht="21.75" customHeight="1">
      <c r="A11" s="29" t="s">
        <v>27</v>
      </c>
      <c r="D11" s="23"/>
      <c r="E11" s="27">
        <v>2</v>
      </c>
      <c r="F11" s="27"/>
      <c r="G11" s="40">
        <v>16504</v>
      </c>
      <c r="H11" s="40"/>
      <c r="I11" s="40">
        <v>15760</v>
      </c>
      <c r="J11" s="40"/>
      <c r="K11" s="40">
        <v>19231</v>
      </c>
      <c r="L11" s="40"/>
      <c r="M11" s="40">
        <v>14789</v>
      </c>
    </row>
    <row r="12" spans="1:13" ht="21.75" customHeight="1">
      <c r="A12" s="29" t="s">
        <v>119</v>
      </c>
      <c r="D12" s="23"/>
      <c r="E12" s="27"/>
      <c r="F12" s="27"/>
      <c r="G12" s="41">
        <v>2218</v>
      </c>
      <c r="H12" s="30"/>
      <c r="I12" s="41">
        <v>3751</v>
      </c>
      <c r="J12" s="30"/>
      <c r="K12" s="41">
        <v>2122</v>
      </c>
      <c r="L12" s="30"/>
      <c r="M12" s="41">
        <v>2250</v>
      </c>
    </row>
    <row r="13" spans="1:13" ht="21.75" customHeight="1">
      <c r="A13" s="19" t="s">
        <v>28</v>
      </c>
      <c r="D13" s="23"/>
      <c r="E13" s="27"/>
      <c r="F13" s="27"/>
      <c r="G13" s="41">
        <f>SUM(G10:G12)</f>
        <v>1863507</v>
      </c>
      <c r="H13" s="30"/>
      <c r="I13" s="41">
        <f>SUM(I10:I12)</f>
        <v>1663923</v>
      </c>
      <c r="J13" s="30"/>
      <c r="K13" s="41">
        <f>SUM(K10:K12)</f>
        <v>441625</v>
      </c>
      <c r="L13" s="30"/>
      <c r="M13" s="41">
        <f>SUM(M10:M12)</f>
        <v>423253</v>
      </c>
    </row>
    <row r="14" spans="1:13" ht="21.75" customHeight="1">
      <c r="A14" s="19" t="s">
        <v>29</v>
      </c>
      <c r="D14" s="23"/>
      <c r="E14" s="27"/>
      <c r="F14" s="27"/>
      <c r="G14" s="30"/>
      <c r="H14" s="30"/>
      <c r="I14" s="30"/>
      <c r="J14" s="30"/>
      <c r="K14" s="30"/>
      <c r="L14" s="30"/>
      <c r="M14" s="30"/>
    </row>
    <row r="15" spans="1:13" ht="21.75" customHeight="1">
      <c r="A15" s="29" t="s">
        <v>30</v>
      </c>
      <c r="D15" s="23"/>
      <c r="E15" s="27">
        <v>2</v>
      </c>
      <c r="F15" s="27"/>
      <c r="G15" s="30">
        <v>1436250</v>
      </c>
      <c r="H15" s="30"/>
      <c r="I15" s="30">
        <v>1298597</v>
      </c>
      <c r="J15" s="30"/>
      <c r="K15" s="30">
        <v>334768</v>
      </c>
      <c r="L15" s="30"/>
      <c r="M15" s="30">
        <v>325279</v>
      </c>
    </row>
    <row r="16" spans="1:13" ht="21.75" customHeight="1">
      <c r="A16" s="29" t="s">
        <v>132</v>
      </c>
      <c r="D16" s="23"/>
      <c r="E16" s="27"/>
      <c r="F16" s="27"/>
      <c r="G16" s="30">
        <v>83744</v>
      </c>
      <c r="H16" s="30"/>
      <c r="I16" s="30">
        <v>56104</v>
      </c>
      <c r="J16" s="30"/>
      <c r="K16" s="30">
        <v>13435</v>
      </c>
      <c r="L16" s="30"/>
      <c r="M16" s="30">
        <v>12514</v>
      </c>
    </row>
    <row r="17" spans="1:13" ht="21.75" customHeight="1">
      <c r="A17" s="29" t="s">
        <v>31</v>
      </c>
      <c r="D17" s="23"/>
      <c r="E17" s="27">
        <v>2</v>
      </c>
      <c r="F17" s="27"/>
      <c r="G17" s="41">
        <v>150034</v>
      </c>
      <c r="H17" s="30"/>
      <c r="I17" s="41">
        <v>119742</v>
      </c>
      <c r="J17" s="30"/>
      <c r="K17" s="41">
        <v>50718</v>
      </c>
      <c r="L17" s="30"/>
      <c r="M17" s="41">
        <v>46185</v>
      </c>
    </row>
    <row r="18" spans="1:13" ht="21.75" customHeight="1">
      <c r="A18" s="19" t="s">
        <v>32</v>
      </c>
      <c r="D18" s="23"/>
      <c r="E18" s="27"/>
      <c r="F18" s="27"/>
      <c r="G18" s="41">
        <f>SUM(G15:G17)</f>
        <v>1670028</v>
      </c>
      <c r="H18" s="30"/>
      <c r="I18" s="41">
        <f>SUM(I15:I17)</f>
        <v>1474443</v>
      </c>
      <c r="J18" s="30"/>
      <c r="K18" s="41">
        <f>SUM(K15:K17)</f>
        <v>398921</v>
      </c>
      <c r="L18" s="30"/>
      <c r="M18" s="41">
        <f>SUM(M15:M17)</f>
        <v>383978</v>
      </c>
    </row>
    <row r="19" spans="1:13" ht="21.75" customHeight="1">
      <c r="A19" s="19" t="s">
        <v>180</v>
      </c>
      <c r="D19" s="23"/>
      <c r="E19" s="27"/>
      <c r="F19" s="27"/>
      <c r="G19" s="30">
        <f>G13-G18</f>
        <v>193479</v>
      </c>
      <c r="H19" s="30"/>
      <c r="I19" s="30">
        <f>I13-I18</f>
        <v>189480</v>
      </c>
      <c r="J19" s="30"/>
      <c r="K19" s="30">
        <f>K13-K18</f>
        <v>42704</v>
      </c>
      <c r="L19" s="30"/>
      <c r="M19" s="30">
        <f>M13-M18</f>
        <v>39275</v>
      </c>
    </row>
    <row r="20" spans="1:13" ht="21.75" customHeight="1">
      <c r="A20" s="20" t="s">
        <v>33</v>
      </c>
      <c r="D20" s="23"/>
      <c r="E20" s="27"/>
      <c r="F20" s="27"/>
      <c r="G20" s="41">
        <v>-49914</v>
      </c>
      <c r="H20" s="30"/>
      <c r="I20" s="41">
        <v>-40645</v>
      </c>
      <c r="J20" s="30"/>
      <c r="K20" s="41">
        <v>-25495</v>
      </c>
      <c r="L20" s="30"/>
      <c r="M20" s="41">
        <v>-24104</v>
      </c>
    </row>
    <row r="21" spans="1:13" ht="21.75" customHeight="1">
      <c r="A21" s="19" t="s">
        <v>215</v>
      </c>
      <c r="D21" s="23"/>
      <c r="E21" s="27"/>
      <c r="F21" s="27"/>
      <c r="G21" s="30">
        <f>SUM(G19:G20)</f>
        <v>143565</v>
      </c>
      <c r="H21" s="30"/>
      <c r="I21" s="30">
        <f>SUM(I19:I20)</f>
        <v>148835</v>
      </c>
      <c r="J21" s="30"/>
      <c r="K21" s="30">
        <f>SUM(K19:K20)</f>
        <v>17209</v>
      </c>
      <c r="L21" s="30"/>
      <c r="M21" s="30">
        <f>SUM(M19:M20)</f>
        <v>15171</v>
      </c>
    </row>
    <row r="22" spans="1:13" ht="21.75" customHeight="1">
      <c r="A22" s="29" t="s">
        <v>210</v>
      </c>
      <c r="D22" s="23"/>
      <c r="E22" s="27">
        <v>8</v>
      </c>
      <c r="F22" s="27"/>
      <c r="G22" s="41">
        <v>-21856</v>
      </c>
      <c r="H22" s="30"/>
      <c r="I22" s="41">
        <v>-23470</v>
      </c>
      <c r="J22" s="30"/>
      <c r="K22" s="41">
        <v>-1631</v>
      </c>
      <c r="L22" s="30"/>
      <c r="M22" s="41">
        <v>254</v>
      </c>
    </row>
    <row r="23" spans="1:13" ht="21.75" customHeight="1">
      <c r="A23" s="12" t="s">
        <v>146</v>
      </c>
      <c r="D23" s="23"/>
      <c r="E23" s="27"/>
      <c r="F23" s="27"/>
      <c r="G23" s="42">
        <f>SUM(G21:G22)</f>
        <v>121709</v>
      </c>
      <c r="H23" s="30"/>
      <c r="I23" s="42">
        <f>SUM(I21:I22)</f>
        <v>125365</v>
      </c>
      <c r="J23" s="30"/>
      <c r="K23" s="42">
        <f>SUM(K21:K22)</f>
        <v>15578</v>
      </c>
      <c r="L23" s="30"/>
      <c r="M23" s="42">
        <f>SUM(M21:M22)</f>
        <v>15425</v>
      </c>
    </row>
    <row r="24" spans="1:13" ht="21.75" customHeight="1">
      <c r="A24" s="12"/>
      <c r="D24" s="23"/>
      <c r="E24" s="27"/>
      <c r="F24" s="27"/>
      <c r="G24" s="30"/>
      <c r="H24" s="30"/>
      <c r="I24" s="30"/>
      <c r="J24" s="30"/>
      <c r="K24" s="30"/>
      <c r="L24" s="30"/>
      <c r="M24" s="30"/>
    </row>
    <row r="25" spans="1:13" ht="21.75" customHeight="1">
      <c r="A25" s="12" t="s">
        <v>57</v>
      </c>
      <c r="D25" s="23"/>
      <c r="E25" s="27"/>
      <c r="F25" s="27"/>
      <c r="G25" s="30"/>
      <c r="H25" s="30"/>
      <c r="I25" s="30"/>
      <c r="J25" s="30"/>
      <c r="K25" s="30"/>
      <c r="L25" s="30"/>
      <c r="M25" s="30"/>
    </row>
    <row r="26" spans="1:13" ht="21.75" customHeight="1">
      <c r="A26" s="43" t="s">
        <v>89</v>
      </c>
      <c r="D26" s="23"/>
      <c r="E26" s="27"/>
      <c r="F26" s="27"/>
      <c r="G26" s="30"/>
      <c r="H26" s="30"/>
      <c r="I26" s="30"/>
      <c r="J26" s="30"/>
      <c r="K26" s="30"/>
      <c r="L26" s="30"/>
      <c r="M26" s="30"/>
    </row>
    <row r="27" spans="1:13" s="19" customFormat="1" ht="21.75" customHeight="1">
      <c r="A27" s="12" t="s">
        <v>90</v>
      </c>
      <c r="D27" s="44"/>
      <c r="E27" s="45"/>
      <c r="F27" s="45"/>
      <c r="G27" s="30"/>
      <c r="H27" s="30"/>
      <c r="I27" s="30"/>
      <c r="J27" s="30"/>
      <c r="K27" s="30"/>
      <c r="L27" s="30"/>
      <c r="M27" s="30"/>
    </row>
    <row r="28" spans="1:13" ht="21.75" customHeight="1">
      <c r="A28" s="29" t="s">
        <v>87</v>
      </c>
      <c r="D28" s="23"/>
      <c r="E28" s="27"/>
      <c r="F28" s="27"/>
      <c r="G28" s="20"/>
      <c r="I28" s="20"/>
      <c r="K28" s="20"/>
    </row>
    <row r="29" spans="1:13" ht="21.75" customHeight="1">
      <c r="A29" s="29" t="s">
        <v>88</v>
      </c>
      <c r="D29" s="23"/>
      <c r="E29" s="27"/>
      <c r="F29" s="27"/>
      <c r="G29" s="41">
        <v>38244</v>
      </c>
      <c r="H29" s="30"/>
      <c r="I29" s="41">
        <v>110924</v>
      </c>
      <c r="J29" s="30"/>
      <c r="K29" s="41">
        <v>0</v>
      </c>
      <c r="L29" s="30"/>
      <c r="M29" s="41">
        <v>0</v>
      </c>
    </row>
    <row r="30" spans="1:13" ht="21.75" customHeight="1">
      <c r="A30" s="29" t="s">
        <v>89</v>
      </c>
      <c r="D30" s="23"/>
      <c r="E30" s="27"/>
      <c r="F30" s="27"/>
      <c r="G30" s="30"/>
      <c r="H30" s="30"/>
      <c r="I30" s="30"/>
      <c r="J30" s="30"/>
      <c r="K30" s="30"/>
      <c r="L30" s="30"/>
      <c r="M30" s="30"/>
    </row>
    <row r="31" spans="1:13" ht="21.75" customHeight="1">
      <c r="A31" s="12" t="s">
        <v>97</v>
      </c>
      <c r="D31" s="23"/>
      <c r="E31" s="27"/>
      <c r="F31" s="27"/>
      <c r="G31" s="41">
        <f>SUM(G27:G29)</f>
        <v>38244</v>
      </c>
      <c r="H31" s="30"/>
      <c r="I31" s="41">
        <f>SUM(I27:I29)</f>
        <v>110924</v>
      </c>
      <c r="J31" s="30"/>
      <c r="K31" s="41">
        <f>SUM(K27:K29)</f>
        <v>0</v>
      </c>
      <c r="L31" s="30"/>
      <c r="M31" s="41">
        <f>SUM(M27:M29)</f>
        <v>0</v>
      </c>
    </row>
    <row r="32" spans="1:13" ht="21.75" customHeight="1">
      <c r="A32" s="12" t="s">
        <v>147</v>
      </c>
      <c r="D32" s="23"/>
      <c r="E32" s="27"/>
      <c r="F32" s="27"/>
      <c r="G32" s="41">
        <f>SUM(G31)</f>
        <v>38244</v>
      </c>
      <c r="H32" s="30"/>
      <c r="I32" s="41">
        <f>SUM(I31)</f>
        <v>110924</v>
      </c>
      <c r="J32" s="30"/>
      <c r="K32" s="41">
        <f>SUM(K31)</f>
        <v>0</v>
      </c>
      <c r="L32" s="30"/>
      <c r="M32" s="41">
        <f>SUM(M31)</f>
        <v>0</v>
      </c>
    </row>
    <row r="33" spans="1:13" ht="21.75" customHeight="1" thickBot="1">
      <c r="A33" s="12" t="s">
        <v>148</v>
      </c>
      <c r="D33" s="23"/>
      <c r="E33" s="27"/>
      <c r="F33" s="27"/>
      <c r="G33" s="46">
        <f>SUM(G23,G32)</f>
        <v>159953</v>
      </c>
      <c r="H33" s="30"/>
      <c r="I33" s="46">
        <f>SUM(I23,I32)</f>
        <v>236289</v>
      </c>
      <c r="J33" s="30"/>
      <c r="K33" s="46">
        <f>SUM(K23,K32)</f>
        <v>15578</v>
      </c>
      <c r="L33" s="30"/>
      <c r="M33" s="46">
        <f>SUM(M23,M32)</f>
        <v>15425</v>
      </c>
    </row>
    <row r="34" spans="1:13" ht="21.75" customHeight="1" thickTop="1">
      <c r="D34" s="23"/>
      <c r="E34" s="27"/>
      <c r="F34" s="27"/>
      <c r="G34" s="30"/>
      <c r="H34" s="30"/>
      <c r="I34" s="30"/>
      <c r="J34" s="30"/>
      <c r="K34" s="30"/>
      <c r="L34" s="30"/>
      <c r="M34" s="30"/>
    </row>
    <row r="35" spans="1:13" ht="21.75" customHeight="1">
      <c r="D35" s="23"/>
      <c r="E35" s="27"/>
      <c r="F35" s="27"/>
      <c r="G35" s="30"/>
      <c r="H35" s="30"/>
      <c r="I35" s="30"/>
      <c r="J35" s="30"/>
      <c r="K35" s="30"/>
      <c r="L35" s="30"/>
      <c r="M35" s="30"/>
    </row>
    <row r="36" spans="1:13" ht="21.75" customHeight="1">
      <c r="A36" s="20" t="s">
        <v>228</v>
      </c>
      <c r="D36" s="23"/>
      <c r="E36" s="24"/>
      <c r="F36" s="24"/>
    </row>
    <row r="37" spans="1:13" ht="21.75" customHeight="1">
      <c r="M37" s="37" t="s">
        <v>145</v>
      </c>
    </row>
    <row r="38" spans="1:13" s="12" customFormat="1" ht="21.75" customHeight="1">
      <c r="A38" s="8" t="s">
        <v>107</v>
      </c>
      <c r="B38" s="8"/>
      <c r="C38" s="38"/>
      <c r="D38" s="38"/>
      <c r="E38" s="10"/>
      <c r="F38" s="10"/>
      <c r="G38" s="11"/>
      <c r="I38" s="11"/>
      <c r="K38" s="11"/>
    </row>
    <row r="39" spans="1:13" s="12" customFormat="1" ht="21.75" customHeight="1">
      <c r="A39" s="8" t="s">
        <v>124</v>
      </c>
      <c r="B39" s="8"/>
      <c r="C39" s="38"/>
      <c r="D39" s="38"/>
      <c r="E39" s="10"/>
      <c r="F39" s="10"/>
      <c r="G39" s="11"/>
      <c r="I39" s="11"/>
      <c r="K39" s="11"/>
    </row>
    <row r="40" spans="1:13" s="9" customFormat="1" ht="21.75" customHeight="1">
      <c r="A40" s="8" t="str">
        <f>A4</f>
        <v>For the three-month period ended 30 June 2024</v>
      </c>
      <c r="B40" s="8"/>
      <c r="C40" s="8"/>
      <c r="D40" s="8"/>
      <c r="G40" s="11"/>
      <c r="H40" s="12"/>
      <c r="I40" s="11"/>
      <c r="J40" s="12"/>
      <c r="K40" s="11"/>
      <c r="L40" s="12"/>
      <c r="M40" s="39"/>
    </row>
    <row r="41" spans="1:13" s="7" customFormat="1" ht="21.75" customHeight="1">
      <c r="D41" s="13"/>
      <c r="E41" s="13"/>
      <c r="G41" s="25"/>
      <c r="H41" s="20"/>
      <c r="I41" s="25"/>
      <c r="J41" s="20"/>
      <c r="K41" s="25"/>
      <c r="L41" s="20"/>
      <c r="M41" s="14" t="s">
        <v>144</v>
      </c>
    </row>
    <row r="42" spans="1:13" s="7" customFormat="1" ht="21.75" customHeight="1">
      <c r="D42" s="13"/>
      <c r="E42" s="13"/>
      <c r="G42" s="70" t="s">
        <v>77</v>
      </c>
      <c r="H42" s="70"/>
      <c r="I42" s="70"/>
      <c r="K42" s="70" t="s">
        <v>76</v>
      </c>
      <c r="L42" s="70"/>
      <c r="M42" s="70"/>
    </row>
    <row r="43" spans="1:13" s="7" customFormat="1" ht="21.75" customHeight="1">
      <c r="D43" s="13"/>
      <c r="E43" s="24"/>
      <c r="G43" s="15">
        <f>G7</f>
        <v>2024</v>
      </c>
      <c r="H43" s="17"/>
      <c r="I43" s="15">
        <f>I7</f>
        <v>2023</v>
      </c>
      <c r="J43" s="17"/>
      <c r="K43" s="15">
        <f>K7</f>
        <v>2024</v>
      </c>
      <c r="L43" s="17"/>
      <c r="M43" s="15">
        <f>M7</f>
        <v>2023</v>
      </c>
    </row>
    <row r="44" spans="1:13" ht="21.75" customHeight="1">
      <c r="A44" s="19" t="s">
        <v>168</v>
      </c>
      <c r="D44" s="23"/>
      <c r="E44" s="24"/>
      <c r="F44" s="24"/>
    </row>
    <row r="45" spans="1:13" ht="21.75" customHeight="1" thickBot="1">
      <c r="A45" s="20" t="s">
        <v>108</v>
      </c>
      <c r="D45" s="23"/>
      <c r="E45" s="24"/>
      <c r="F45" s="24"/>
      <c r="G45" s="30">
        <v>108706</v>
      </c>
      <c r="H45" s="33"/>
      <c r="I45" s="30">
        <v>114315</v>
      </c>
      <c r="J45" s="33"/>
      <c r="K45" s="46">
        <f>K33</f>
        <v>15578</v>
      </c>
      <c r="L45" s="33"/>
      <c r="M45" s="46">
        <f>M33</f>
        <v>15425</v>
      </c>
    </row>
    <row r="46" spans="1:13" ht="21.75" customHeight="1" thickTop="1">
      <c r="A46" s="20" t="s">
        <v>106</v>
      </c>
      <c r="D46" s="23"/>
      <c r="E46" s="27"/>
      <c r="F46" s="27"/>
      <c r="G46" s="30">
        <v>13003</v>
      </c>
      <c r="H46" s="30"/>
      <c r="I46" s="30">
        <v>11050</v>
      </c>
      <c r="J46" s="30"/>
      <c r="K46" s="30"/>
      <c r="L46" s="30"/>
      <c r="M46" s="30"/>
    </row>
    <row r="47" spans="1:13" ht="21.75" customHeight="1" thickBot="1">
      <c r="D47" s="23"/>
      <c r="E47" s="27"/>
      <c r="F47" s="27"/>
      <c r="G47" s="47">
        <f>SUM(G45:G46)</f>
        <v>121709</v>
      </c>
      <c r="H47" s="30"/>
      <c r="I47" s="47">
        <f>SUM(I45:I46)</f>
        <v>125365</v>
      </c>
      <c r="J47" s="30"/>
      <c r="K47" s="30"/>
      <c r="L47" s="30"/>
      <c r="M47" s="30"/>
    </row>
    <row r="48" spans="1:13" ht="21.75" customHeight="1" thickTop="1">
      <c r="D48" s="23"/>
      <c r="E48" s="27"/>
      <c r="F48" s="27"/>
      <c r="G48" s="48">
        <f>G47-G23</f>
        <v>0</v>
      </c>
      <c r="H48" s="40"/>
      <c r="I48" s="48">
        <f>I47-I23</f>
        <v>0</v>
      </c>
      <c r="J48" s="40"/>
      <c r="K48" s="40"/>
      <c r="L48" s="40"/>
      <c r="M48" s="40"/>
    </row>
    <row r="49" spans="1:13" ht="21.75" customHeight="1">
      <c r="A49" s="19" t="s">
        <v>109</v>
      </c>
      <c r="D49" s="23"/>
      <c r="E49" s="24"/>
      <c r="F49" s="24"/>
      <c r="G49" s="40"/>
      <c r="H49" s="40"/>
      <c r="I49" s="40"/>
      <c r="J49" s="40"/>
      <c r="K49" s="40"/>
      <c r="L49" s="40"/>
      <c r="M49" s="40"/>
    </row>
    <row r="50" spans="1:13" ht="21.75" customHeight="1" thickBot="1">
      <c r="A50" s="20" t="s">
        <v>108</v>
      </c>
      <c r="D50" s="23"/>
      <c r="E50" s="24"/>
      <c r="F50" s="24"/>
      <c r="G50" s="30">
        <v>142676</v>
      </c>
      <c r="H50" s="33"/>
      <c r="I50" s="30">
        <v>226419</v>
      </c>
      <c r="J50" s="33"/>
      <c r="K50" s="46">
        <f>SUM(K33)</f>
        <v>15578</v>
      </c>
      <c r="L50" s="33"/>
      <c r="M50" s="46">
        <f>SUM(M33)</f>
        <v>15425</v>
      </c>
    </row>
    <row r="51" spans="1:13" ht="21.75" customHeight="1" thickTop="1">
      <c r="A51" s="20" t="s">
        <v>106</v>
      </c>
      <c r="D51" s="23"/>
      <c r="E51" s="27"/>
      <c r="F51" s="27"/>
      <c r="G51" s="30">
        <v>17277</v>
      </c>
      <c r="H51" s="30"/>
      <c r="I51" s="30">
        <v>9870</v>
      </c>
      <c r="J51" s="30"/>
      <c r="K51" s="30"/>
      <c r="L51" s="30"/>
      <c r="M51" s="30"/>
    </row>
    <row r="52" spans="1:13" ht="21.75" customHeight="1" thickBot="1">
      <c r="D52" s="23"/>
      <c r="E52" s="27"/>
      <c r="F52" s="27"/>
      <c r="G52" s="47">
        <f>SUM(G50:G51)</f>
        <v>159953</v>
      </c>
      <c r="H52" s="30"/>
      <c r="I52" s="47">
        <f>SUM(I50:I51)</f>
        <v>236289</v>
      </c>
      <c r="J52" s="30"/>
      <c r="K52" s="30"/>
      <c r="L52" s="30"/>
      <c r="M52" s="30"/>
    </row>
    <row r="53" spans="1:13" ht="21.75" customHeight="1" thickTop="1">
      <c r="G53" s="49">
        <f>G52-G33</f>
        <v>0</v>
      </c>
      <c r="H53" s="30"/>
      <c r="I53" s="49">
        <f>I52-I33</f>
        <v>0</v>
      </c>
      <c r="J53" s="30"/>
      <c r="K53" s="30"/>
      <c r="L53" s="30"/>
      <c r="M53" s="30"/>
    </row>
    <row r="54" spans="1:13" ht="21.75" customHeight="1">
      <c r="G54" s="30"/>
      <c r="H54" s="30"/>
      <c r="I54" s="30"/>
      <c r="J54" s="30"/>
      <c r="K54" s="30"/>
      <c r="L54" s="30"/>
      <c r="M54" s="40" t="s">
        <v>171</v>
      </c>
    </row>
    <row r="55" spans="1:13" ht="21.75" customHeight="1">
      <c r="A55" s="19" t="s">
        <v>165</v>
      </c>
      <c r="G55" s="30"/>
      <c r="H55" s="30"/>
      <c r="I55" s="30"/>
      <c r="J55" s="30"/>
      <c r="K55" s="30"/>
      <c r="L55" s="30"/>
      <c r="M55" s="30"/>
    </row>
    <row r="56" spans="1:13" ht="21.75" customHeight="1">
      <c r="A56" s="20" t="s">
        <v>166</v>
      </c>
      <c r="D56" s="23"/>
      <c r="E56" s="24"/>
      <c r="F56" s="24"/>
      <c r="G56" s="33"/>
      <c r="H56" s="33"/>
      <c r="I56" s="33"/>
      <c r="J56" s="33"/>
      <c r="K56" s="33"/>
      <c r="M56" s="33"/>
    </row>
    <row r="57" spans="1:13" ht="21.75" customHeight="1" thickBot="1">
      <c r="A57" s="20" t="s">
        <v>167</v>
      </c>
      <c r="G57" s="50">
        <f>G45/bs!G82</f>
        <v>0.3328923595161537</v>
      </c>
      <c r="H57" s="30"/>
      <c r="I57" s="50">
        <f>I45/bs!I82</f>
        <v>0.35006890215893433</v>
      </c>
      <c r="J57" s="30"/>
      <c r="K57" s="50">
        <f>K45/bs!K82</f>
        <v>4.770479252794365E-2</v>
      </c>
      <c r="L57" s="30"/>
      <c r="M57" s="50">
        <f>M45/bs!M82</f>
        <v>4.7236257847190322E-2</v>
      </c>
    </row>
    <row r="58" spans="1:13" ht="21.75" customHeight="1" thickTop="1"/>
    <row r="60" spans="1:13" ht="21.75" customHeight="1">
      <c r="A60" s="20" t="s">
        <v>228</v>
      </c>
    </row>
    <row r="61" spans="1:13" ht="21.75" customHeight="1">
      <c r="M61" s="37" t="s">
        <v>145</v>
      </c>
    </row>
    <row r="62" spans="1:13" s="12" customFormat="1" ht="21.75" customHeight="1">
      <c r="A62" s="8" t="s">
        <v>107</v>
      </c>
      <c r="B62" s="8"/>
      <c r="C62" s="38"/>
      <c r="D62" s="38"/>
      <c r="E62" s="10"/>
      <c r="F62" s="10"/>
      <c r="G62" s="11"/>
      <c r="I62" s="11"/>
      <c r="K62" s="11"/>
    </row>
    <row r="63" spans="1:13" s="12" customFormat="1" ht="21.75" customHeight="1">
      <c r="A63" s="8" t="s">
        <v>72</v>
      </c>
      <c r="B63" s="8"/>
      <c r="C63" s="38"/>
      <c r="D63" s="38"/>
      <c r="E63" s="10"/>
      <c r="F63" s="10"/>
      <c r="G63" s="11"/>
      <c r="I63" s="11"/>
      <c r="K63" s="11"/>
    </row>
    <row r="64" spans="1:13" s="9" customFormat="1" ht="21.75" customHeight="1">
      <c r="A64" s="8" t="s">
        <v>207</v>
      </c>
      <c r="B64" s="8"/>
      <c r="C64" s="8"/>
      <c r="D64" s="8"/>
      <c r="G64" s="11"/>
      <c r="H64" s="12"/>
      <c r="I64" s="11"/>
      <c r="J64" s="12"/>
      <c r="K64" s="11"/>
      <c r="L64" s="12"/>
      <c r="M64" s="39"/>
    </row>
    <row r="65" spans="1:13" s="7" customFormat="1" ht="21.75" customHeight="1">
      <c r="D65" s="13"/>
      <c r="E65" s="13"/>
      <c r="G65" s="25"/>
      <c r="H65" s="20"/>
      <c r="I65" s="25"/>
      <c r="J65" s="20"/>
      <c r="K65" s="25"/>
      <c r="L65" s="20"/>
      <c r="M65" s="14" t="s">
        <v>144</v>
      </c>
    </row>
    <row r="66" spans="1:13" s="7" customFormat="1" ht="21.75" customHeight="1">
      <c r="D66" s="13"/>
      <c r="E66" s="13"/>
      <c r="G66" s="70" t="s">
        <v>77</v>
      </c>
      <c r="H66" s="70"/>
      <c r="I66" s="70"/>
      <c r="K66" s="70" t="s">
        <v>76</v>
      </c>
      <c r="L66" s="70"/>
      <c r="M66" s="70"/>
    </row>
    <row r="67" spans="1:13" s="7" customFormat="1" ht="21.75" customHeight="1">
      <c r="D67" s="13"/>
      <c r="E67" s="15" t="s">
        <v>0</v>
      </c>
      <c r="G67" s="15">
        <v>2024</v>
      </c>
      <c r="H67" s="17"/>
      <c r="I67" s="15">
        <v>2023</v>
      </c>
      <c r="J67" s="17"/>
      <c r="K67" s="15">
        <v>2024</v>
      </c>
      <c r="L67" s="17"/>
      <c r="M67" s="15">
        <v>2023</v>
      </c>
    </row>
    <row r="68" spans="1:13" ht="21.75" customHeight="1">
      <c r="A68" s="19" t="s">
        <v>56</v>
      </c>
      <c r="D68" s="23"/>
      <c r="E68" s="24"/>
      <c r="F68" s="24"/>
    </row>
    <row r="69" spans="1:13" ht="21.75" customHeight="1">
      <c r="A69" s="19" t="s">
        <v>25</v>
      </c>
      <c r="D69" s="23"/>
      <c r="E69" s="24"/>
      <c r="F69" s="24"/>
    </row>
    <row r="70" spans="1:13" ht="21.75" customHeight="1">
      <c r="A70" s="20" t="s">
        <v>26</v>
      </c>
      <c r="D70" s="27"/>
      <c r="E70" s="27">
        <v>2</v>
      </c>
      <c r="F70" s="27"/>
      <c r="G70" s="30">
        <v>3686661</v>
      </c>
      <c r="H70" s="30"/>
      <c r="I70" s="30">
        <v>3392954</v>
      </c>
      <c r="J70" s="30"/>
      <c r="K70" s="30">
        <v>868293</v>
      </c>
      <c r="L70" s="30"/>
      <c r="M70" s="30">
        <v>826291</v>
      </c>
    </row>
    <row r="71" spans="1:13" ht="21.75" customHeight="1">
      <c r="A71" s="20" t="s">
        <v>164</v>
      </c>
      <c r="D71" s="27"/>
      <c r="E71" s="27">
        <v>2</v>
      </c>
      <c r="F71" s="27"/>
      <c r="G71" s="30">
        <v>0</v>
      </c>
      <c r="H71" s="30"/>
      <c r="I71" s="30">
        <v>0</v>
      </c>
      <c r="J71" s="30"/>
      <c r="K71" s="30">
        <v>0</v>
      </c>
      <c r="L71" s="30"/>
      <c r="M71" s="30">
        <v>208061</v>
      </c>
    </row>
    <row r="72" spans="1:13" ht="21.75" customHeight="1">
      <c r="A72" s="29" t="s">
        <v>27</v>
      </c>
      <c r="D72" s="23"/>
      <c r="E72" s="27">
        <v>2</v>
      </c>
      <c r="F72" s="27"/>
      <c r="G72" s="40">
        <v>34367</v>
      </c>
      <c r="H72" s="40"/>
      <c r="I72" s="40">
        <v>43486</v>
      </c>
      <c r="J72" s="40"/>
      <c r="K72" s="40">
        <v>32409</v>
      </c>
      <c r="L72" s="40"/>
      <c r="M72" s="40">
        <v>27479</v>
      </c>
    </row>
    <row r="73" spans="1:13" ht="21.75" customHeight="1">
      <c r="A73" s="29" t="s">
        <v>119</v>
      </c>
      <c r="D73" s="23"/>
      <c r="E73" s="27"/>
      <c r="F73" s="27"/>
      <c r="G73" s="41">
        <v>5801</v>
      </c>
      <c r="H73" s="30"/>
      <c r="I73" s="41">
        <v>3558</v>
      </c>
      <c r="J73" s="30"/>
      <c r="K73" s="41">
        <v>6228</v>
      </c>
      <c r="L73" s="30"/>
      <c r="M73" s="41">
        <v>2660</v>
      </c>
    </row>
    <row r="74" spans="1:13" ht="21.75" customHeight="1">
      <c r="A74" s="19" t="s">
        <v>28</v>
      </c>
      <c r="D74" s="23"/>
      <c r="E74" s="27"/>
      <c r="F74" s="27"/>
      <c r="G74" s="41">
        <f>SUM(G70:G73)</f>
        <v>3726829</v>
      </c>
      <c r="H74" s="30"/>
      <c r="I74" s="41">
        <f>SUM(I70:I73)</f>
        <v>3439998</v>
      </c>
      <c r="J74" s="30"/>
      <c r="K74" s="41">
        <f>SUM(K70:K73)</f>
        <v>906930</v>
      </c>
      <c r="L74" s="30"/>
      <c r="M74" s="41">
        <f>SUM(M70:M73)</f>
        <v>1064491</v>
      </c>
    </row>
    <row r="75" spans="1:13" ht="21.75" customHeight="1">
      <c r="A75" s="19" t="s">
        <v>29</v>
      </c>
      <c r="D75" s="23"/>
      <c r="E75" s="27"/>
      <c r="F75" s="27"/>
      <c r="G75" s="30"/>
      <c r="H75" s="30"/>
      <c r="I75" s="30"/>
      <c r="J75" s="30"/>
      <c r="K75" s="30"/>
      <c r="L75" s="30"/>
      <c r="M75" s="30"/>
    </row>
    <row r="76" spans="1:13" ht="21.75" customHeight="1">
      <c r="A76" s="29" t="s">
        <v>30</v>
      </c>
      <c r="D76" s="23"/>
      <c r="E76" s="27">
        <v>2</v>
      </c>
      <c r="F76" s="27"/>
      <c r="G76" s="30">
        <v>2855243</v>
      </c>
      <c r="H76" s="30"/>
      <c r="I76" s="30">
        <v>2682058</v>
      </c>
      <c r="J76" s="30"/>
      <c r="K76" s="30">
        <v>687052</v>
      </c>
      <c r="L76" s="30"/>
      <c r="M76" s="30">
        <v>673981</v>
      </c>
    </row>
    <row r="77" spans="1:13" ht="21.75" customHeight="1">
      <c r="A77" s="29" t="s">
        <v>132</v>
      </c>
      <c r="D77" s="23"/>
      <c r="E77" s="27"/>
      <c r="F77" s="27"/>
      <c r="G77" s="30">
        <v>170190</v>
      </c>
      <c r="H77" s="30"/>
      <c r="I77" s="30">
        <v>113767</v>
      </c>
      <c r="J77" s="30"/>
      <c r="K77" s="30">
        <v>26227</v>
      </c>
      <c r="L77" s="30"/>
      <c r="M77" s="30">
        <v>22091</v>
      </c>
    </row>
    <row r="78" spans="1:13" ht="21.75" customHeight="1">
      <c r="A78" s="29" t="s">
        <v>31</v>
      </c>
      <c r="D78" s="23"/>
      <c r="E78" s="27">
        <v>2</v>
      </c>
      <c r="F78" s="27"/>
      <c r="G78" s="41">
        <v>283833</v>
      </c>
      <c r="H78" s="30"/>
      <c r="I78" s="41">
        <v>229860</v>
      </c>
      <c r="J78" s="30"/>
      <c r="K78" s="41">
        <v>95718</v>
      </c>
      <c r="L78" s="30"/>
      <c r="M78" s="41">
        <v>87547</v>
      </c>
    </row>
    <row r="79" spans="1:13" ht="21.75" customHeight="1">
      <c r="A79" s="19" t="s">
        <v>32</v>
      </c>
      <c r="D79" s="23"/>
      <c r="E79" s="27"/>
      <c r="F79" s="27"/>
      <c r="G79" s="41">
        <f>SUM(G76:G78)</f>
        <v>3309266</v>
      </c>
      <c r="H79" s="30"/>
      <c r="I79" s="41">
        <f>SUM(I76:I78)</f>
        <v>3025685</v>
      </c>
      <c r="J79" s="30"/>
      <c r="K79" s="41">
        <f>SUM(K76:K78)</f>
        <v>808997</v>
      </c>
      <c r="L79" s="30"/>
      <c r="M79" s="41">
        <f>SUM(M76:M78)</f>
        <v>783619</v>
      </c>
    </row>
    <row r="80" spans="1:13" ht="21.75" customHeight="1">
      <c r="A80" s="19" t="s">
        <v>180</v>
      </c>
      <c r="D80" s="23"/>
      <c r="E80" s="27"/>
      <c r="F80" s="27"/>
      <c r="G80" s="30">
        <f>G74-G79</f>
        <v>417563</v>
      </c>
      <c r="H80" s="30"/>
      <c r="I80" s="30">
        <f>I74-I79</f>
        <v>414313</v>
      </c>
      <c r="J80" s="30"/>
      <c r="K80" s="30">
        <f>K74-K79</f>
        <v>97933</v>
      </c>
      <c r="L80" s="30"/>
      <c r="M80" s="30">
        <f>M74-M79</f>
        <v>280872</v>
      </c>
    </row>
    <row r="81" spans="1:13" ht="21.75" customHeight="1">
      <c r="A81" s="20" t="s">
        <v>33</v>
      </c>
      <c r="D81" s="23"/>
      <c r="E81" s="27"/>
      <c r="F81" s="27"/>
      <c r="G81" s="41">
        <v>-97165</v>
      </c>
      <c r="H81" s="30"/>
      <c r="I81" s="41">
        <v>-80823</v>
      </c>
      <c r="J81" s="30"/>
      <c r="K81" s="41">
        <v>-49804</v>
      </c>
      <c r="L81" s="30"/>
      <c r="M81" s="41">
        <v>-46890</v>
      </c>
    </row>
    <row r="82" spans="1:13" ht="21.75" customHeight="1">
      <c r="A82" s="19" t="s">
        <v>67</v>
      </c>
      <c r="D82" s="23"/>
      <c r="E82" s="27"/>
      <c r="F82" s="27"/>
      <c r="G82" s="30">
        <f>SUM(G80:G81)</f>
        <v>320398</v>
      </c>
      <c r="H82" s="30"/>
      <c r="I82" s="30">
        <f>SUM(I80:I81)</f>
        <v>333490</v>
      </c>
      <c r="J82" s="30"/>
      <c r="K82" s="30">
        <f>SUM(K80:K81)</f>
        <v>48129</v>
      </c>
      <c r="L82" s="30"/>
      <c r="M82" s="30">
        <f>SUM(M80:M81)</f>
        <v>233982</v>
      </c>
    </row>
    <row r="83" spans="1:13" ht="21.75" customHeight="1">
      <c r="A83" s="29" t="s">
        <v>150</v>
      </c>
      <c r="D83" s="23"/>
      <c r="E83" s="27">
        <v>8</v>
      </c>
      <c r="F83" s="27"/>
      <c r="G83" s="41">
        <v>-48240</v>
      </c>
      <c r="H83" s="30"/>
      <c r="I83" s="41">
        <v>-55349</v>
      </c>
      <c r="J83" s="30"/>
      <c r="K83" s="41">
        <v>-7230</v>
      </c>
      <c r="L83" s="30"/>
      <c r="M83" s="41">
        <v>-1234</v>
      </c>
    </row>
    <row r="84" spans="1:13" ht="21.75" customHeight="1">
      <c r="A84" s="12" t="s">
        <v>146</v>
      </c>
      <c r="D84" s="23"/>
      <c r="E84" s="27"/>
      <c r="F84" s="27"/>
      <c r="G84" s="42">
        <f>SUM(G82:G83)</f>
        <v>272158</v>
      </c>
      <c r="H84" s="30"/>
      <c r="I84" s="42">
        <f>SUM(I82:I83)</f>
        <v>278141</v>
      </c>
      <c r="J84" s="30"/>
      <c r="K84" s="42">
        <f>SUM(K82:K83)</f>
        <v>40899</v>
      </c>
      <c r="L84" s="30"/>
      <c r="M84" s="42">
        <f>SUM(M82:M83)</f>
        <v>232748</v>
      </c>
    </row>
    <row r="85" spans="1:13" ht="21.75" customHeight="1">
      <c r="A85" s="12"/>
      <c r="D85" s="23"/>
      <c r="E85" s="27"/>
      <c r="F85" s="27"/>
      <c r="G85" s="30"/>
      <c r="H85" s="30"/>
      <c r="I85" s="30"/>
      <c r="J85" s="30"/>
      <c r="K85" s="30"/>
      <c r="L85" s="30"/>
      <c r="M85" s="30"/>
    </row>
    <row r="86" spans="1:13" ht="21.75" customHeight="1">
      <c r="A86" s="12" t="s">
        <v>57</v>
      </c>
      <c r="D86" s="23"/>
      <c r="E86" s="27"/>
      <c r="F86" s="27"/>
      <c r="G86" s="30"/>
      <c r="H86" s="30"/>
      <c r="I86" s="30"/>
      <c r="J86" s="30"/>
      <c r="K86" s="30"/>
      <c r="L86" s="30"/>
      <c r="M86" s="30"/>
    </row>
    <row r="87" spans="1:13" ht="21.75" customHeight="1">
      <c r="A87" s="43" t="s">
        <v>89</v>
      </c>
      <c r="D87" s="23"/>
      <c r="E87" s="27"/>
      <c r="F87" s="27"/>
      <c r="G87" s="30"/>
      <c r="H87" s="30"/>
      <c r="I87" s="30"/>
      <c r="J87" s="30"/>
      <c r="K87" s="30"/>
      <c r="L87" s="30"/>
      <c r="M87" s="30"/>
    </row>
    <row r="88" spans="1:13" s="19" customFormat="1" ht="21.75" customHeight="1">
      <c r="A88" s="12" t="s">
        <v>90</v>
      </c>
      <c r="D88" s="44"/>
      <c r="E88" s="45"/>
      <c r="F88" s="45"/>
      <c r="G88" s="30"/>
      <c r="H88" s="30"/>
      <c r="I88" s="30"/>
      <c r="J88" s="30"/>
      <c r="K88" s="30"/>
      <c r="L88" s="30"/>
      <c r="M88" s="30"/>
    </row>
    <row r="89" spans="1:13" ht="21.75" customHeight="1">
      <c r="A89" s="29" t="s">
        <v>87</v>
      </c>
      <c r="D89" s="23"/>
      <c r="E89" s="27"/>
      <c r="F89" s="27"/>
      <c r="G89" s="20"/>
      <c r="I89" s="20"/>
      <c r="K89" s="20"/>
    </row>
    <row r="90" spans="1:13" ht="21.75" customHeight="1">
      <c r="A90" s="29" t="s">
        <v>88</v>
      </c>
      <c r="D90" s="23"/>
      <c r="E90" s="27"/>
      <c r="F90" s="27"/>
      <c r="G90" s="41">
        <v>275393</v>
      </c>
      <c r="H90" s="30"/>
      <c r="I90" s="41">
        <v>60424</v>
      </c>
      <c r="J90" s="30"/>
      <c r="K90" s="41">
        <v>0</v>
      </c>
      <c r="L90" s="30"/>
      <c r="M90" s="41">
        <v>0</v>
      </c>
    </row>
    <row r="91" spans="1:13" ht="21.75" customHeight="1">
      <c r="A91" s="29" t="s">
        <v>86</v>
      </c>
      <c r="D91" s="23"/>
      <c r="E91" s="27"/>
      <c r="F91" s="27"/>
      <c r="G91" s="30"/>
      <c r="H91" s="30"/>
      <c r="I91" s="30"/>
      <c r="J91" s="30"/>
      <c r="K91" s="30"/>
      <c r="L91" s="30"/>
      <c r="M91" s="30"/>
    </row>
    <row r="92" spans="1:13" ht="21.75" customHeight="1">
      <c r="A92" s="12" t="s">
        <v>97</v>
      </c>
      <c r="D92" s="23"/>
      <c r="E92" s="27"/>
      <c r="F92" s="27"/>
      <c r="G92" s="41">
        <f>SUM(G88:G90)</f>
        <v>275393</v>
      </c>
      <c r="H92" s="30"/>
      <c r="I92" s="41">
        <f>SUM(I88:I90)</f>
        <v>60424</v>
      </c>
      <c r="J92" s="30"/>
      <c r="K92" s="41">
        <f>SUM(K88:K90)</f>
        <v>0</v>
      </c>
      <c r="L92" s="30"/>
      <c r="M92" s="41">
        <f>SUM(M88:M90)</f>
        <v>0</v>
      </c>
    </row>
    <row r="93" spans="1:13" ht="21.75" customHeight="1">
      <c r="A93" s="43" t="s">
        <v>120</v>
      </c>
      <c r="D93" s="23"/>
      <c r="E93" s="27"/>
      <c r="F93" s="27"/>
      <c r="G93" s="30"/>
      <c r="H93" s="30"/>
      <c r="I93" s="30"/>
      <c r="J93" s="30"/>
      <c r="K93" s="30"/>
      <c r="L93" s="30"/>
      <c r="M93" s="30"/>
    </row>
    <row r="94" spans="1:13" ht="21.75" customHeight="1">
      <c r="A94" s="43" t="s">
        <v>121</v>
      </c>
      <c r="D94" s="23"/>
      <c r="E94" s="27"/>
      <c r="F94" s="27"/>
      <c r="G94" s="20"/>
      <c r="I94" s="20"/>
      <c r="K94" s="20"/>
    </row>
    <row r="95" spans="1:13" ht="21.75" customHeight="1">
      <c r="A95" s="29" t="s">
        <v>189</v>
      </c>
      <c r="D95" s="23"/>
      <c r="E95" s="27"/>
      <c r="F95" s="27"/>
      <c r="G95" s="30">
        <v>-384</v>
      </c>
      <c r="H95" s="30"/>
      <c r="I95" s="30">
        <v>1168</v>
      </c>
      <c r="J95" s="30"/>
      <c r="K95" s="30">
        <v>0</v>
      </c>
      <c r="L95" s="30"/>
      <c r="M95" s="30">
        <v>0</v>
      </c>
    </row>
    <row r="96" spans="1:13" ht="21.75" customHeight="1">
      <c r="A96" s="29" t="s">
        <v>122</v>
      </c>
      <c r="D96" s="23"/>
      <c r="E96" s="27"/>
      <c r="F96" s="27"/>
      <c r="G96" s="41">
        <v>97</v>
      </c>
      <c r="H96" s="30"/>
      <c r="I96" s="41">
        <v>-294</v>
      </c>
      <c r="J96" s="30"/>
      <c r="K96" s="41">
        <v>0</v>
      </c>
      <c r="L96" s="30"/>
      <c r="M96" s="41">
        <v>0</v>
      </c>
    </row>
    <row r="97" spans="1:13" ht="21.75" customHeight="1">
      <c r="A97" s="29" t="s">
        <v>120</v>
      </c>
      <c r="D97" s="23"/>
      <c r="E97" s="27"/>
      <c r="F97" s="27"/>
      <c r="G97" s="30"/>
      <c r="H97" s="30"/>
      <c r="I97" s="30"/>
      <c r="J97" s="30"/>
      <c r="K97" s="30"/>
      <c r="L97" s="30"/>
      <c r="M97" s="30"/>
    </row>
    <row r="98" spans="1:13" ht="21.75" customHeight="1">
      <c r="A98" s="29" t="s">
        <v>123</v>
      </c>
      <c r="D98" s="23"/>
      <c r="E98" s="27"/>
      <c r="F98" s="27"/>
      <c r="G98" s="41">
        <f>SUM(G95:G96)</f>
        <v>-287</v>
      </c>
      <c r="H98" s="30"/>
      <c r="I98" s="41">
        <f>SUM(I95:I96)</f>
        <v>874</v>
      </c>
      <c r="J98" s="30"/>
      <c r="K98" s="41">
        <f>SUM(K95:K96)</f>
        <v>0</v>
      </c>
      <c r="L98" s="30"/>
      <c r="M98" s="41">
        <f>SUM(M95:M96)</f>
        <v>0</v>
      </c>
    </row>
    <row r="99" spans="1:13" ht="21.75" customHeight="1">
      <c r="A99" s="12" t="s">
        <v>147</v>
      </c>
      <c r="D99" s="23"/>
      <c r="E99" s="27"/>
      <c r="F99" s="27"/>
      <c r="G99" s="41">
        <f>SUM(G92,G98)</f>
        <v>275106</v>
      </c>
      <c r="H99" s="30"/>
      <c r="I99" s="41">
        <f>SUM(I92,I98)</f>
        <v>61298</v>
      </c>
      <c r="J99" s="30"/>
      <c r="K99" s="41">
        <f>SUM(K92,K98)</f>
        <v>0</v>
      </c>
      <c r="L99" s="30"/>
      <c r="M99" s="41">
        <f>SUM(M92,M98)</f>
        <v>0</v>
      </c>
    </row>
    <row r="100" spans="1:13" ht="21.75" customHeight="1" thickBot="1">
      <c r="A100" s="12" t="s">
        <v>148</v>
      </c>
      <c r="D100" s="23"/>
      <c r="E100" s="27"/>
      <c r="F100" s="27"/>
      <c r="G100" s="46">
        <f>SUM(G84,G99)</f>
        <v>547264</v>
      </c>
      <c r="H100" s="30"/>
      <c r="I100" s="46">
        <f>SUM(I84,I99)</f>
        <v>339439</v>
      </c>
      <c r="J100" s="30"/>
      <c r="K100" s="46">
        <f>SUM(K84,K99)</f>
        <v>40899</v>
      </c>
      <c r="L100" s="30"/>
      <c r="M100" s="46">
        <f>SUM(M84,M99)</f>
        <v>232748</v>
      </c>
    </row>
    <row r="101" spans="1:13" ht="21.75" customHeight="1" thickTop="1">
      <c r="D101" s="23"/>
      <c r="E101" s="27"/>
      <c r="F101" s="27"/>
      <c r="G101" s="30"/>
      <c r="H101" s="30"/>
      <c r="I101" s="30"/>
      <c r="J101" s="30"/>
      <c r="K101" s="30"/>
      <c r="L101" s="30"/>
      <c r="M101" s="30"/>
    </row>
    <row r="102" spans="1:13" ht="21.75" customHeight="1">
      <c r="D102" s="23"/>
      <c r="E102" s="27"/>
      <c r="F102" s="27"/>
      <c r="G102" s="30"/>
      <c r="H102" s="30"/>
      <c r="I102" s="30"/>
      <c r="J102" s="30"/>
      <c r="K102" s="30"/>
      <c r="L102" s="30"/>
      <c r="M102" s="30"/>
    </row>
    <row r="103" spans="1:13" ht="21.75" customHeight="1">
      <c r="A103" s="20" t="s">
        <v>228</v>
      </c>
      <c r="D103" s="23"/>
      <c r="E103" s="24"/>
      <c r="F103" s="24"/>
    </row>
    <row r="104" spans="1:13" ht="21.75" customHeight="1">
      <c r="M104" s="37" t="s">
        <v>145</v>
      </c>
    </row>
    <row r="105" spans="1:13" s="12" customFormat="1" ht="21.75" customHeight="1">
      <c r="A105" s="8" t="s">
        <v>107</v>
      </c>
      <c r="B105" s="8"/>
      <c r="C105" s="38"/>
      <c r="D105" s="38"/>
      <c r="E105" s="10"/>
      <c r="F105" s="10"/>
      <c r="G105" s="11"/>
      <c r="I105" s="11"/>
      <c r="K105" s="11"/>
    </row>
    <row r="106" spans="1:13" s="12" customFormat="1" ht="21.75" customHeight="1">
      <c r="A106" s="8" t="s">
        <v>124</v>
      </c>
      <c r="B106" s="8"/>
      <c r="C106" s="38"/>
      <c r="D106" s="38"/>
      <c r="E106" s="10"/>
      <c r="F106" s="10"/>
      <c r="G106" s="11"/>
      <c r="I106" s="11"/>
      <c r="K106" s="11"/>
    </row>
    <row r="107" spans="1:13" s="9" customFormat="1" ht="21.75" customHeight="1">
      <c r="A107" s="8" t="str">
        <f>A64</f>
        <v>For the six-month period ended 30 June 2024</v>
      </c>
      <c r="B107" s="8"/>
      <c r="C107" s="8"/>
      <c r="D107" s="8"/>
      <c r="G107" s="11"/>
      <c r="H107" s="12"/>
      <c r="I107" s="11"/>
      <c r="J107" s="12"/>
      <c r="K107" s="11"/>
      <c r="L107" s="12"/>
      <c r="M107" s="39"/>
    </row>
    <row r="108" spans="1:13" s="7" customFormat="1" ht="21.75" customHeight="1">
      <c r="D108" s="13"/>
      <c r="E108" s="13"/>
      <c r="G108" s="25"/>
      <c r="H108" s="20"/>
      <c r="I108" s="25"/>
      <c r="J108" s="20"/>
      <c r="K108" s="25"/>
      <c r="L108" s="20"/>
      <c r="M108" s="14" t="s">
        <v>144</v>
      </c>
    </row>
    <row r="109" spans="1:13" s="7" customFormat="1" ht="21.75" customHeight="1">
      <c r="D109" s="13"/>
      <c r="E109" s="13"/>
      <c r="G109" s="70" t="s">
        <v>77</v>
      </c>
      <c r="H109" s="70"/>
      <c r="I109" s="70"/>
      <c r="K109" s="70" t="s">
        <v>76</v>
      </c>
      <c r="L109" s="70"/>
      <c r="M109" s="70"/>
    </row>
    <row r="110" spans="1:13" s="7" customFormat="1" ht="21.75" customHeight="1">
      <c r="D110" s="13"/>
      <c r="E110" s="24"/>
      <c r="G110" s="15">
        <f>G67</f>
        <v>2024</v>
      </c>
      <c r="H110" s="17"/>
      <c r="I110" s="15">
        <f>I67</f>
        <v>2023</v>
      </c>
      <c r="J110" s="17"/>
      <c r="K110" s="15">
        <f>K67</f>
        <v>2024</v>
      </c>
      <c r="L110" s="17"/>
      <c r="M110" s="15">
        <f>M67</f>
        <v>2023</v>
      </c>
    </row>
    <row r="111" spans="1:13" ht="21.75" customHeight="1">
      <c r="A111" s="19" t="s">
        <v>168</v>
      </c>
      <c r="D111" s="23"/>
      <c r="E111" s="24"/>
      <c r="F111" s="24"/>
    </row>
    <row r="112" spans="1:13" ht="21.75" customHeight="1" thickBot="1">
      <c r="A112" s="20" t="s">
        <v>108</v>
      </c>
      <c r="D112" s="23"/>
      <c r="E112" s="24"/>
      <c r="F112" s="24"/>
      <c r="G112" s="30">
        <v>245130</v>
      </c>
      <c r="H112" s="33"/>
      <c r="I112" s="30">
        <v>253166</v>
      </c>
      <c r="J112" s="33"/>
      <c r="K112" s="46">
        <f>K100</f>
        <v>40899</v>
      </c>
      <c r="L112" s="33"/>
      <c r="M112" s="46">
        <f>M100</f>
        <v>232748</v>
      </c>
    </row>
    <row r="113" spans="1:13" ht="21.75" customHeight="1" thickTop="1">
      <c r="A113" s="20" t="s">
        <v>106</v>
      </c>
      <c r="D113" s="23"/>
      <c r="E113" s="27"/>
      <c r="F113" s="27"/>
      <c r="G113" s="30">
        <v>27028</v>
      </c>
      <c r="H113" s="30"/>
      <c r="I113" s="30">
        <v>24975</v>
      </c>
      <c r="J113" s="30"/>
      <c r="K113" s="30"/>
      <c r="L113" s="30"/>
      <c r="M113" s="30"/>
    </row>
    <row r="114" spans="1:13" ht="21.75" customHeight="1" thickBot="1">
      <c r="D114" s="23"/>
      <c r="E114" s="27"/>
      <c r="F114" s="27"/>
      <c r="G114" s="47">
        <f>SUM(G112:G113)</f>
        <v>272158</v>
      </c>
      <c r="H114" s="30"/>
      <c r="I114" s="47">
        <f>SUM(I112:I113)</f>
        <v>278141</v>
      </c>
      <c r="J114" s="30"/>
      <c r="K114" s="30"/>
      <c r="L114" s="30"/>
      <c r="M114" s="30"/>
    </row>
    <row r="115" spans="1:13" ht="21.75" customHeight="1" thickTop="1">
      <c r="D115" s="23"/>
      <c r="E115" s="27"/>
      <c r="F115" s="27"/>
      <c r="G115" s="48">
        <f>G114-G84</f>
        <v>0</v>
      </c>
      <c r="H115" s="40"/>
      <c r="I115" s="48">
        <f>I114-I84</f>
        <v>0</v>
      </c>
      <c r="J115" s="40"/>
      <c r="K115" s="40"/>
      <c r="L115" s="40"/>
      <c r="M115" s="40"/>
    </row>
    <row r="116" spans="1:13" ht="21.75" customHeight="1">
      <c r="A116" s="19" t="s">
        <v>109</v>
      </c>
      <c r="D116" s="23"/>
      <c r="E116" s="24"/>
      <c r="F116" s="24"/>
      <c r="G116" s="40"/>
      <c r="H116" s="40"/>
      <c r="I116" s="40"/>
      <c r="J116" s="40"/>
      <c r="K116" s="40"/>
      <c r="L116" s="40"/>
      <c r="M116" s="40"/>
    </row>
    <row r="117" spans="1:13" ht="21.75" customHeight="1" thickBot="1">
      <c r="A117" s="20" t="s">
        <v>108</v>
      </c>
      <c r="D117" s="23"/>
      <c r="E117" s="24"/>
      <c r="F117" s="24"/>
      <c r="G117" s="30">
        <v>501194</v>
      </c>
      <c r="H117" s="33"/>
      <c r="I117" s="30">
        <v>320386</v>
      </c>
      <c r="J117" s="33"/>
      <c r="K117" s="46">
        <f>SUM(K100)</f>
        <v>40899</v>
      </c>
      <c r="L117" s="33"/>
      <c r="M117" s="46">
        <f>SUM(M100)</f>
        <v>232748</v>
      </c>
    </row>
    <row r="118" spans="1:13" ht="21.75" customHeight="1" thickTop="1">
      <c r="A118" s="20" t="s">
        <v>106</v>
      </c>
      <c r="D118" s="23"/>
      <c r="E118" s="27"/>
      <c r="F118" s="27"/>
      <c r="G118" s="30">
        <v>46070</v>
      </c>
      <c r="H118" s="30"/>
      <c r="I118" s="30">
        <v>19053</v>
      </c>
      <c r="J118" s="30"/>
      <c r="K118" s="30"/>
      <c r="L118" s="30"/>
      <c r="M118" s="30"/>
    </row>
    <row r="119" spans="1:13" ht="21.75" customHeight="1" thickBot="1">
      <c r="D119" s="23"/>
      <c r="E119" s="27"/>
      <c r="F119" s="27"/>
      <c r="G119" s="47">
        <f>SUM(G117:G118)</f>
        <v>547264</v>
      </c>
      <c r="H119" s="30"/>
      <c r="I119" s="47">
        <f>SUM(I117:I118)</f>
        <v>339439</v>
      </c>
      <c r="J119" s="30"/>
      <c r="K119" s="30"/>
      <c r="L119" s="30"/>
      <c r="M119" s="30"/>
    </row>
    <row r="120" spans="1:13" ht="21.75" customHeight="1" thickTop="1">
      <c r="G120" s="49">
        <f>G119-G100</f>
        <v>0</v>
      </c>
      <c r="H120" s="30"/>
      <c r="I120" s="49">
        <f>I119-I100</f>
        <v>0</v>
      </c>
      <c r="J120" s="30"/>
      <c r="K120" s="30"/>
      <c r="L120" s="30"/>
      <c r="M120" s="30"/>
    </row>
    <row r="121" spans="1:13" ht="21.75" customHeight="1">
      <c r="G121" s="30"/>
      <c r="H121" s="30"/>
      <c r="I121" s="30"/>
      <c r="J121" s="30"/>
      <c r="K121" s="30"/>
      <c r="L121" s="30"/>
      <c r="M121" s="40" t="s">
        <v>171</v>
      </c>
    </row>
    <row r="122" spans="1:13" ht="21.75" customHeight="1">
      <c r="A122" s="19" t="s">
        <v>165</v>
      </c>
      <c r="G122" s="30"/>
      <c r="H122" s="30"/>
      <c r="I122" s="30"/>
      <c r="J122" s="30"/>
      <c r="K122" s="30"/>
      <c r="L122" s="30"/>
      <c r="M122" s="30"/>
    </row>
    <row r="123" spans="1:13" ht="21.75" customHeight="1">
      <c r="A123" s="20" t="s">
        <v>166</v>
      </c>
      <c r="D123" s="23"/>
      <c r="E123" s="24"/>
      <c r="F123" s="24"/>
      <c r="G123" s="33"/>
      <c r="H123" s="33"/>
      <c r="I123" s="33"/>
      <c r="J123" s="33"/>
      <c r="K123" s="33"/>
      <c r="M123" s="33"/>
    </row>
    <row r="124" spans="1:13" ht="21.75" customHeight="1" thickBot="1">
      <c r="A124" s="20" t="s">
        <v>167</v>
      </c>
      <c r="G124" s="51">
        <f>G112/bs!G82</f>
        <v>0.75066605420303167</v>
      </c>
      <c r="H124" s="30"/>
      <c r="I124" s="50">
        <f>I112/bs!I82</f>
        <v>0.77527484305619354</v>
      </c>
      <c r="J124" s="30"/>
      <c r="K124" s="50">
        <f>K112/bs!K82</f>
        <v>0.12524575103353239</v>
      </c>
      <c r="L124" s="30"/>
      <c r="M124" s="50">
        <f>M112/bs!M82</f>
        <v>0.71274843056193538</v>
      </c>
    </row>
    <row r="125" spans="1:13" ht="21.75" customHeight="1" thickTop="1"/>
    <row r="127" spans="1:13" ht="21.75" customHeight="1">
      <c r="A127" s="20" t="s">
        <v>228</v>
      </c>
    </row>
  </sheetData>
  <mergeCells count="8">
    <mergeCell ref="G109:I109"/>
    <mergeCell ref="K109:M109"/>
    <mergeCell ref="G42:I42"/>
    <mergeCell ref="K42:M42"/>
    <mergeCell ref="G6:I6"/>
    <mergeCell ref="K6:M6"/>
    <mergeCell ref="G66:I66"/>
    <mergeCell ref="K66:M66"/>
  </mergeCells>
  <pageMargins left="0.78740157480314965" right="0.39370078740157483" top="0.78740157480314965" bottom="0.39370078740157483" header="0.19685039370078741" footer="0.19685039370078741"/>
  <pageSetup paperSize="9" scale="70" orientation="portrait" r:id="rId1"/>
  <rowBreaks count="3" manualBreakCount="3">
    <brk id="36" max="12" man="1"/>
    <brk id="60" max="12" man="1"/>
    <brk id="10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8"/>
  <sheetViews>
    <sheetView showGridLines="0" view="pageBreakPreview" zoomScale="70" zoomScaleNormal="85" zoomScaleSheetLayoutView="70" workbookViewId="0">
      <selection activeCell="A2" sqref="A2"/>
    </sheetView>
  </sheetViews>
  <sheetFormatPr defaultColWidth="9.33203125" defaultRowHeight="21.75" customHeight="1"/>
  <cols>
    <col min="1" max="1" width="44.5546875" style="7" customWidth="1"/>
    <col min="2" max="2" width="6" style="52" customWidth="1"/>
    <col min="3" max="3" width="1.33203125" style="7" customWidth="1"/>
    <col min="4" max="4" width="18.44140625" style="7" customWidth="1"/>
    <col min="5" max="5" width="1.5546875" style="7" customWidth="1"/>
    <col min="6" max="6" width="18.44140625" style="7" customWidth="1"/>
    <col min="7" max="7" width="1.5546875" style="7" customWidth="1"/>
    <col min="8" max="8" width="18.44140625" style="7" customWidth="1"/>
    <col min="9" max="9" width="1.5546875" style="7" customWidth="1"/>
    <col min="10" max="10" width="18.44140625" style="7" customWidth="1"/>
    <col min="11" max="11" width="1.5546875" style="7" customWidth="1"/>
    <col min="12" max="12" width="18.44140625" style="7" customWidth="1"/>
    <col min="13" max="13" width="1.5546875" style="7" customWidth="1"/>
    <col min="14" max="14" width="21.5546875" style="7" customWidth="1"/>
    <col min="15" max="15" width="1.5546875" style="7" customWidth="1"/>
    <col min="16" max="16" width="21.5546875" style="7" customWidth="1"/>
    <col min="17" max="17" width="1.5546875" style="7" customWidth="1"/>
    <col min="18" max="18" width="21.5546875" style="7" customWidth="1"/>
    <col min="19" max="19" width="1.5546875" style="7" customWidth="1"/>
    <col min="20" max="20" width="21.5546875" style="7" customWidth="1"/>
    <col min="21" max="16384" width="9.33203125" style="7"/>
  </cols>
  <sheetData>
    <row r="1" spans="1:20" ht="21.75" customHeight="1">
      <c r="N1" s="53"/>
      <c r="T1" s="53" t="s">
        <v>145</v>
      </c>
    </row>
    <row r="2" spans="1:20" s="12" customFormat="1" ht="21.75" customHeight="1">
      <c r="A2" s="8" t="s">
        <v>107</v>
      </c>
      <c r="B2" s="24"/>
      <c r="C2" s="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0" s="9" customFormat="1" ht="21.75" customHeight="1">
      <c r="A3" s="8" t="s">
        <v>68</v>
      </c>
      <c r="B3" s="52"/>
      <c r="C3" s="8"/>
    </row>
    <row r="4" spans="1:20" s="9" customFormat="1" ht="21.75" customHeight="1">
      <c r="A4" s="8" t="str">
        <f>pl!A64</f>
        <v>For the six-month period ended 30 June 2024</v>
      </c>
      <c r="B4" s="5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21.75" customHeight="1">
      <c r="B5" s="54"/>
      <c r="C5" s="55"/>
      <c r="L5" s="14"/>
      <c r="M5" s="14"/>
      <c r="N5" s="14"/>
      <c r="O5" s="14"/>
      <c r="P5" s="14"/>
      <c r="Q5" s="14"/>
      <c r="R5" s="14"/>
      <c r="S5" s="14"/>
      <c r="T5" s="14" t="s">
        <v>144</v>
      </c>
    </row>
    <row r="6" spans="1:20" ht="21.75" customHeight="1">
      <c r="B6" s="54"/>
      <c r="C6" s="55"/>
      <c r="D6" s="72" t="s">
        <v>77</v>
      </c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spans="1:20" ht="21.75" customHeight="1">
      <c r="B7" s="54"/>
      <c r="C7" s="55"/>
      <c r="D7" s="73" t="s">
        <v>105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56"/>
      <c r="R7" s="56"/>
      <c r="S7" s="56"/>
      <c r="T7" s="56"/>
    </row>
    <row r="8" spans="1:20" ht="21.75" customHeight="1">
      <c r="B8" s="54"/>
      <c r="C8" s="55"/>
      <c r="L8" s="14"/>
      <c r="M8" s="14"/>
      <c r="N8" s="57" t="s">
        <v>81</v>
      </c>
      <c r="O8" s="14"/>
      <c r="P8" s="14"/>
      <c r="Q8" s="14"/>
      <c r="R8" s="57"/>
      <c r="S8" s="14"/>
      <c r="T8" s="14"/>
    </row>
    <row r="9" spans="1:20" ht="21.75" customHeight="1">
      <c r="B9" s="54"/>
      <c r="C9" s="55"/>
      <c r="L9" s="14"/>
      <c r="M9" s="14"/>
      <c r="N9" s="68" t="s">
        <v>80</v>
      </c>
      <c r="O9" s="14"/>
      <c r="P9" s="14"/>
      <c r="Q9" s="14"/>
      <c r="R9" s="14"/>
      <c r="S9" s="14"/>
      <c r="T9" s="14"/>
    </row>
    <row r="10" spans="1:20" ht="21.75" customHeight="1">
      <c r="B10" s="54"/>
      <c r="C10" s="55"/>
      <c r="H10" s="13"/>
      <c r="L10" s="14"/>
      <c r="M10" s="14"/>
      <c r="N10" s="69" t="s">
        <v>82</v>
      </c>
      <c r="O10" s="14"/>
      <c r="P10" s="14"/>
      <c r="Q10" s="14"/>
      <c r="R10" s="14"/>
      <c r="S10" s="14"/>
      <c r="T10" s="14"/>
    </row>
    <row r="11" spans="1:20" ht="21.75" customHeight="1">
      <c r="B11" s="54"/>
      <c r="C11" s="55"/>
      <c r="H11" s="13"/>
      <c r="L11" s="14"/>
      <c r="M11" s="14"/>
      <c r="N11" s="57" t="s">
        <v>85</v>
      </c>
      <c r="O11" s="14"/>
      <c r="P11" s="14"/>
      <c r="Q11" s="14"/>
      <c r="R11" s="57" t="s">
        <v>113</v>
      </c>
      <c r="S11" s="14"/>
      <c r="T11" s="14"/>
    </row>
    <row r="12" spans="1:20" s="13" customFormat="1" ht="21.75" customHeight="1">
      <c r="B12" s="52"/>
      <c r="D12" s="57" t="s">
        <v>66</v>
      </c>
      <c r="H12" s="13" t="s">
        <v>142</v>
      </c>
      <c r="J12" s="71" t="s">
        <v>44</v>
      </c>
      <c r="K12" s="71"/>
      <c r="L12" s="71"/>
      <c r="M12" s="57"/>
      <c r="N12" s="13" t="s">
        <v>83</v>
      </c>
      <c r="O12" s="57"/>
      <c r="P12" s="13" t="s">
        <v>110</v>
      </c>
      <c r="Q12" s="57"/>
      <c r="R12" s="13" t="s">
        <v>114</v>
      </c>
      <c r="S12" s="57"/>
    </row>
    <row r="13" spans="1:20" s="13" customFormat="1" ht="21.75" customHeight="1">
      <c r="B13" s="52"/>
      <c r="D13" s="57" t="s">
        <v>69</v>
      </c>
      <c r="F13" s="57" t="s">
        <v>45</v>
      </c>
      <c r="H13" s="57" t="s">
        <v>141</v>
      </c>
      <c r="J13" s="57" t="s">
        <v>46</v>
      </c>
      <c r="K13" s="57"/>
      <c r="L13" s="57"/>
      <c r="M13" s="57"/>
      <c r="N13" s="57" t="s">
        <v>78</v>
      </c>
      <c r="O13" s="57"/>
      <c r="P13" s="57" t="s">
        <v>111</v>
      </c>
      <c r="Q13" s="57"/>
      <c r="R13" s="57" t="s">
        <v>115</v>
      </c>
      <c r="S13" s="57"/>
      <c r="T13" s="57"/>
    </row>
    <row r="14" spans="1:20" s="13" customFormat="1" ht="21.75" customHeight="1">
      <c r="B14" s="68" t="s">
        <v>0</v>
      </c>
      <c r="D14" s="68" t="s">
        <v>47</v>
      </c>
      <c r="F14" s="15" t="s">
        <v>48</v>
      </c>
      <c r="H14" s="15" t="s">
        <v>140</v>
      </c>
      <c r="J14" s="68" t="s">
        <v>199</v>
      </c>
      <c r="L14" s="68" t="s">
        <v>49</v>
      </c>
      <c r="M14" s="40"/>
      <c r="N14" s="68" t="s">
        <v>84</v>
      </c>
      <c r="O14" s="40"/>
      <c r="P14" s="68" t="s">
        <v>112</v>
      </c>
      <c r="Q14" s="40"/>
      <c r="R14" s="68" t="s">
        <v>116</v>
      </c>
      <c r="S14" s="40"/>
      <c r="T14" s="68" t="s">
        <v>50</v>
      </c>
    </row>
    <row r="15" spans="1:20" ht="21.75" customHeight="1">
      <c r="A15" s="8" t="s">
        <v>163</v>
      </c>
      <c r="D15" s="30">
        <v>326550</v>
      </c>
      <c r="E15" s="30"/>
      <c r="F15" s="30">
        <v>1026969</v>
      </c>
      <c r="G15" s="30"/>
      <c r="H15" s="30">
        <v>20035</v>
      </c>
      <c r="I15" s="30"/>
      <c r="J15" s="30">
        <v>32655</v>
      </c>
      <c r="K15" s="30"/>
      <c r="L15" s="30">
        <v>914670</v>
      </c>
      <c r="M15" s="30"/>
      <c r="N15" s="30">
        <v>-110959</v>
      </c>
      <c r="O15" s="30"/>
      <c r="P15" s="58">
        <v>2209920</v>
      </c>
      <c r="Q15" s="30"/>
      <c r="R15" s="30">
        <v>366589</v>
      </c>
      <c r="S15" s="30"/>
      <c r="T15" s="58">
        <v>2576509</v>
      </c>
    </row>
    <row r="16" spans="1:20" ht="21.75" customHeight="1">
      <c r="A16" s="7" t="s">
        <v>146</v>
      </c>
      <c r="D16" s="58">
        <v>0</v>
      </c>
      <c r="E16" s="30"/>
      <c r="F16" s="58">
        <v>0</v>
      </c>
      <c r="G16" s="58"/>
      <c r="H16" s="58">
        <v>0</v>
      </c>
      <c r="I16" s="58"/>
      <c r="J16" s="58">
        <v>0</v>
      </c>
      <c r="K16" s="40"/>
      <c r="L16" s="58">
        <f>SUM(pl!I112)</f>
        <v>253166</v>
      </c>
      <c r="M16" s="30"/>
      <c r="N16" s="58">
        <v>0</v>
      </c>
      <c r="O16" s="30"/>
      <c r="P16" s="58">
        <f>SUM(D16:N16)</f>
        <v>253166</v>
      </c>
      <c r="Q16" s="30"/>
      <c r="R16" s="58">
        <f>SUM(pl!I113)</f>
        <v>24975</v>
      </c>
      <c r="S16" s="30"/>
      <c r="T16" s="58">
        <f t="shared" ref="T16:T18" si="0">SUM(P16:R16)</f>
        <v>278141</v>
      </c>
    </row>
    <row r="17" spans="1:20" ht="21.75" customHeight="1">
      <c r="A17" s="7" t="s">
        <v>147</v>
      </c>
      <c r="D17" s="59">
        <v>0</v>
      </c>
      <c r="E17" s="30"/>
      <c r="F17" s="59">
        <v>0</v>
      </c>
      <c r="G17" s="58"/>
      <c r="H17" s="59">
        <v>0</v>
      </c>
      <c r="I17" s="58"/>
      <c r="J17" s="59">
        <v>0</v>
      </c>
      <c r="K17" s="40"/>
      <c r="L17" s="59">
        <v>876</v>
      </c>
      <c r="M17" s="30"/>
      <c r="N17" s="59">
        <v>66344</v>
      </c>
      <c r="O17" s="30"/>
      <c r="P17" s="59">
        <f>SUM(D17:N17)</f>
        <v>67220</v>
      </c>
      <c r="Q17" s="30"/>
      <c r="R17" s="59">
        <f>pl!I118-pl!I113</f>
        <v>-5922</v>
      </c>
      <c r="S17" s="30"/>
      <c r="T17" s="59">
        <f t="shared" si="0"/>
        <v>61298</v>
      </c>
    </row>
    <row r="18" spans="1:20" ht="21.75" customHeight="1">
      <c r="A18" s="7" t="s">
        <v>148</v>
      </c>
      <c r="D18" s="60">
        <f>SUM(D16:D17)</f>
        <v>0</v>
      </c>
      <c r="E18" s="30"/>
      <c r="F18" s="60">
        <f>SUM(F16:F17)</f>
        <v>0</v>
      </c>
      <c r="G18" s="30"/>
      <c r="H18" s="60">
        <f>SUM(H16:H17)</f>
        <v>0</v>
      </c>
      <c r="I18" s="30"/>
      <c r="J18" s="60">
        <f>SUM(J16:J17)</f>
        <v>0</v>
      </c>
      <c r="K18" s="30"/>
      <c r="L18" s="60">
        <f>SUM(L16:L17)</f>
        <v>254042</v>
      </c>
      <c r="M18" s="30"/>
      <c r="N18" s="60">
        <f>SUM(N16:N17)</f>
        <v>66344</v>
      </c>
      <c r="O18" s="30"/>
      <c r="P18" s="60">
        <f>SUM(D18:N18)</f>
        <v>320386</v>
      </c>
      <c r="Q18" s="30"/>
      <c r="R18" s="60">
        <f>SUM(R16:R17)</f>
        <v>19053</v>
      </c>
      <c r="S18" s="30"/>
      <c r="T18" s="60">
        <f t="shared" si="0"/>
        <v>339439</v>
      </c>
    </row>
    <row r="19" spans="1:20" ht="21.75" customHeight="1">
      <c r="A19" s="7" t="s">
        <v>176</v>
      </c>
      <c r="B19" s="52" t="s">
        <v>214</v>
      </c>
      <c r="D19" s="30">
        <v>0</v>
      </c>
      <c r="E19" s="30"/>
      <c r="F19" s="30">
        <v>0</v>
      </c>
      <c r="G19" s="30"/>
      <c r="H19" s="30">
        <v>0</v>
      </c>
      <c r="I19" s="30"/>
      <c r="J19" s="30">
        <v>0</v>
      </c>
      <c r="K19" s="30"/>
      <c r="L19" s="30">
        <v>-95679</v>
      </c>
      <c r="M19" s="30"/>
      <c r="N19" s="30">
        <v>0</v>
      </c>
      <c r="O19" s="30"/>
      <c r="P19" s="58">
        <f>SUM(D19:N19)</f>
        <v>-95679</v>
      </c>
      <c r="Q19" s="30"/>
      <c r="R19" s="30">
        <v>0</v>
      </c>
      <c r="S19" s="30"/>
      <c r="T19" s="58">
        <f t="shared" ref="T19:T21" si="1">SUM(P19:R19)</f>
        <v>-95679</v>
      </c>
    </row>
    <row r="20" spans="1:20" ht="21.75" customHeight="1">
      <c r="A20" s="7" t="s">
        <v>181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</row>
    <row r="21" spans="1:20" ht="21.75" customHeight="1">
      <c r="A21" s="7" t="s">
        <v>182</v>
      </c>
      <c r="D21" s="30">
        <v>0</v>
      </c>
      <c r="E21" s="30"/>
      <c r="F21" s="30">
        <v>0</v>
      </c>
      <c r="G21" s="30"/>
      <c r="H21" s="30">
        <v>0</v>
      </c>
      <c r="I21" s="30"/>
      <c r="J21" s="30">
        <v>0</v>
      </c>
      <c r="K21" s="30"/>
      <c r="L21" s="30">
        <v>0</v>
      </c>
      <c r="M21" s="30"/>
      <c r="N21" s="30">
        <v>0</v>
      </c>
      <c r="O21" s="30"/>
      <c r="P21" s="58">
        <f>SUM(D21:N21)</f>
        <v>0</v>
      </c>
      <c r="Q21" s="30"/>
      <c r="R21" s="30">
        <v>-41461</v>
      </c>
      <c r="S21" s="30"/>
      <c r="T21" s="58">
        <f t="shared" si="1"/>
        <v>-41461</v>
      </c>
    </row>
    <row r="22" spans="1:20" ht="21.75" customHeight="1">
      <c r="A22" s="7" t="s">
        <v>190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</row>
    <row r="23" spans="1:20" ht="21.75" customHeight="1">
      <c r="A23" s="7" t="s">
        <v>160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</row>
    <row r="24" spans="1:20" ht="21.75" customHeight="1">
      <c r="A24" s="7" t="s">
        <v>172</v>
      </c>
      <c r="D24" s="41">
        <v>0</v>
      </c>
      <c r="E24" s="30"/>
      <c r="F24" s="41">
        <v>0</v>
      </c>
      <c r="G24" s="30"/>
      <c r="H24" s="41">
        <v>0</v>
      </c>
      <c r="I24" s="30"/>
      <c r="J24" s="41">
        <v>0</v>
      </c>
      <c r="K24" s="30"/>
      <c r="L24" s="41">
        <v>-177</v>
      </c>
      <c r="M24" s="30"/>
      <c r="N24" s="41">
        <v>0</v>
      </c>
      <c r="O24" s="30"/>
      <c r="P24" s="59">
        <f>SUM(D24:N24)</f>
        <v>-177</v>
      </c>
      <c r="Q24" s="30"/>
      <c r="R24" s="41">
        <v>0</v>
      </c>
      <c r="S24" s="30"/>
      <c r="T24" s="59">
        <f t="shared" ref="T24" si="2">SUM(P24:R24)</f>
        <v>-177</v>
      </c>
    </row>
    <row r="25" spans="1:20" ht="21.75" customHeight="1" thickBot="1">
      <c r="A25" s="8" t="s">
        <v>205</v>
      </c>
      <c r="D25" s="46">
        <f>SUM(D15:D15,D18:D24)</f>
        <v>326550</v>
      </c>
      <c r="E25" s="30"/>
      <c r="F25" s="46">
        <f>SUM(F15:F15,F18:F24)</f>
        <v>1026969</v>
      </c>
      <c r="G25" s="30"/>
      <c r="H25" s="46">
        <f>SUM(H15:H15,H18:H24)</f>
        <v>20035</v>
      </c>
      <c r="I25" s="30"/>
      <c r="J25" s="46">
        <f>SUM(J15:J15,J18:J24)</f>
        <v>32655</v>
      </c>
      <c r="K25" s="30"/>
      <c r="L25" s="46">
        <f>SUM(L15:L15,L18:L24)</f>
        <v>1072856</v>
      </c>
      <c r="M25" s="30"/>
      <c r="N25" s="46">
        <f>SUM(N15:N15,N18:N24)</f>
        <v>-44615</v>
      </c>
      <c r="O25" s="30"/>
      <c r="P25" s="46">
        <f>SUM(P15:P15,P18:P24)</f>
        <v>2434450</v>
      </c>
      <c r="Q25" s="30"/>
      <c r="R25" s="46">
        <f>SUM(R15:R15,R18:R24)</f>
        <v>344181</v>
      </c>
      <c r="S25" s="30"/>
      <c r="T25" s="46">
        <f>SUM(T15:T15,T18:T24)</f>
        <v>2778631</v>
      </c>
    </row>
    <row r="26" spans="1:20" ht="21.6" customHeight="1" thickTop="1">
      <c r="D26" s="30"/>
      <c r="E26" s="30"/>
      <c r="F26" s="30"/>
      <c r="G26" s="30"/>
      <c r="H26" s="30"/>
      <c r="I26" s="30"/>
      <c r="J26" s="30"/>
      <c r="K26" s="30"/>
      <c r="L26" s="61"/>
      <c r="M26" s="30"/>
      <c r="N26" s="61"/>
      <c r="O26" s="30"/>
      <c r="P26" s="30"/>
      <c r="Q26" s="30"/>
      <c r="S26" s="30"/>
      <c r="T26" s="30"/>
    </row>
    <row r="27" spans="1:20" ht="21.75" customHeight="1">
      <c r="A27" s="8" t="s">
        <v>184</v>
      </c>
      <c r="D27" s="30">
        <v>326550</v>
      </c>
      <c r="E27" s="30"/>
      <c r="F27" s="30">
        <v>1026969</v>
      </c>
      <c r="G27" s="30"/>
      <c r="H27" s="30">
        <v>20035</v>
      </c>
      <c r="I27" s="30"/>
      <c r="J27" s="30">
        <v>32655</v>
      </c>
      <c r="K27" s="30"/>
      <c r="L27" s="30">
        <v>1237775</v>
      </c>
      <c r="M27" s="30"/>
      <c r="N27" s="30">
        <v>-204549</v>
      </c>
      <c r="O27" s="30"/>
      <c r="P27" s="30">
        <f t="shared" ref="P27:P29" si="3">SUM(D27:N27)</f>
        <v>2439435</v>
      </c>
      <c r="Q27" s="30"/>
      <c r="R27" s="30">
        <v>323054</v>
      </c>
      <c r="S27" s="30"/>
      <c r="T27" s="30">
        <f t="shared" ref="T27:T31" si="4">SUM(P27:R27)</f>
        <v>2762489</v>
      </c>
    </row>
    <row r="28" spans="1:20" ht="21.75" customHeight="1">
      <c r="A28" s="7" t="s">
        <v>146</v>
      </c>
      <c r="D28" s="58">
        <v>0</v>
      </c>
      <c r="E28" s="30"/>
      <c r="F28" s="58">
        <v>0</v>
      </c>
      <c r="G28" s="58"/>
      <c r="H28" s="58">
        <v>0</v>
      </c>
      <c r="I28" s="58"/>
      <c r="J28" s="58">
        <v>0</v>
      </c>
      <c r="K28" s="40"/>
      <c r="L28" s="58">
        <f>SUM(pl!G112)</f>
        <v>245130</v>
      </c>
      <c r="M28" s="30"/>
      <c r="N28" s="58">
        <v>0</v>
      </c>
      <c r="O28" s="30"/>
      <c r="P28" s="58">
        <f t="shared" si="3"/>
        <v>245130</v>
      </c>
      <c r="Q28" s="30"/>
      <c r="R28" s="58">
        <f>pl!G113</f>
        <v>27028</v>
      </c>
      <c r="S28" s="30"/>
      <c r="T28" s="58">
        <f t="shared" si="4"/>
        <v>272158</v>
      </c>
    </row>
    <row r="29" spans="1:20" ht="21.75" customHeight="1">
      <c r="A29" s="7" t="s">
        <v>147</v>
      </c>
      <c r="D29" s="59">
        <v>0</v>
      </c>
      <c r="E29" s="30"/>
      <c r="F29" s="59">
        <v>0</v>
      </c>
      <c r="G29" s="58"/>
      <c r="H29" s="59">
        <v>0</v>
      </c>
      <c r="I29" s="58"/>
      <c r="J29" s="59">
        <v>0</v>
      </c>
      <c r="K29" s="40"/>
      <c r="L29" s="59">
        <v>-283</v>
      </c>
      <c r="M29" s="30"/>
      <c r="N29" s="59">
        <v>256347</v>
      </c>
      <c r="O29" s="30"/>
      <c r="P29" s="59">
        <f t="shared" si="3"/>
        <v>256064</v>
      </c>
      <c r="Q29" s="30"/>
      <c r="R29" s="59">
        <f>pl!G118-pl!G113</f>
        <v>19042</v>
      </c>
      <c r="S29" s="30"/>
      <c r="T29" s="59">
        <f t="shared" si="4"/>
        <v>275106</v>
      </c>
    </row>
    <row r="30" spans="1:20" ht="21.75" customHeight="1">
      <c r="A30" s="7" t="s">
        <v>148</v>
      </c>
      <c r="D30" s="30">
        <f>SUM(D28:D29)</f>
        <v>0</v>
      </c>
      <c r="E30" s="30"/>
      <c r="F30" s="30">
        <f>SUM(F28:F29)</f>
        <v>0</v>
      </c>
      <c r="G30" s="30"/>
      <c r="H30" s="30">
        <f>SUM(H28:H29)</f>
        <v>0</v>
      </c>
      <c r="I30" s="30"/>
      <c r="J30" s="30">
        <f>SUM(J28:J29)</f>
        <v>0</v>
      </c>
      <c r="K30" s="30"/>
      <c r="L30" s="30">
        <f>SUM(L28:L29)</f>
        <v>244847</v>
      </c>
      <c r="M30" s="30"/>
      <c r="N30" s="30">
        <f>SUM(N28:N29)</f>
        <v>256347</v>
      </c>
      <c r="O30" s="30"/>
      <c r="P30" s="30">
        <f>SUM(D30:N30)</f>
        <v>501194</v>
      </c>
      <c r="Q30" s="30"/>
      <c r="R30" s="30">
        <f>SUM(R28:R29)</f>
        <v>46070</v>
      </c>
      <c r="S30" s="30"/>
      <c r="T30" s="30">
        <f t="shared" si="4"/>
        <v>547264</v>
      </c>
    </row>
    <row r="31" spans="1:20" ht="21.75" customHeight="1">
      <c r="A31" s="7" t="s">
        <v>176</v>
      </c>
      <c r="B31" s="52" t="s">
        <v>214</v>
      </c>
      <c r="D31" s="30">
        <v>0</v>
      </c>
      <c r="E31" s="30"/>
      <c r="F31" s="30">
        <v>0</v>
      </c>
      <c r="G31" s="30"/>
      <c r="H31" s="30">
        <v>0</v>
      </c>
      <c r="I31" s="30"/>
      <c r="J31" s="30">
        <v>0</v>
      </c>
      <c r="K31" s="30"/>
      <c r="L31" s="30">
        <v>-146948</v>
      </c>
      <c r="M31" s="30"/>
      <c r="N31" s="30">
        <v>0</v>
      </c>
      <c r="O31" s="30"/>
      <c r="P31" s="58">
        <f>SUM(D31:N31)</f>
        <v>-146948</v>
      </c>
      <c r="Q31" s="30"/>
      <c r="R31" s="30">
        <v>0</v>
      </c>
      <c r="S31" s="30"/>
      <c r="T31" s="58">
        <f t="shared" si="4"/>
        <v>-146948</v>
      </c>
    </row>
    <row r="32" spans="1:20" ht="21.75" customHeight="1">
      <c r="A32" s="7" t="s">
        <v>190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58"/>
      <c r="Q32" s="30"/>
      <c r="R32" s="30"/>
      <c r="S32" s="30"/>
      <c r="T32" s="58"/>
    </row>
    <row r="33" spans="1:20" ht="21.75" customHeight="1">
      <c r="A33" s="7" t="s">
        <v>160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58"/>
      <c r="Q33" s="30"/>
      <c r="R33" s="30"/>
      <c r="S33" s="30"/>
      <c r="T33" s="58"/>
    </row>
    <row r="34" spans="1:20" ht="21.75" customHeight="1">
      <c r="A34" s="7" t="s">
        <v>172</v>
      </c>
      <c r="D34" s="30">
        <v>0</v>
      </c>
      <c r="E34" s="30"/>
      <c r="F34" s="30">
        <v>0</v>
      </c>
      <c r="G34" s="30"/>
      <c r="H34" s="30">
        <v>0</v>
      </c>
      <c r="I34" s="30"/>
      <c r="J34" s="30">
        <v>0</v>
      </c>
      <c r="K34" s="30"/>
      <c r="L34" s="30">
        <v>-91664</v>
      </c>
      <c r="M34" s="30"/>
      <c r="N34" s="30">
        <v>0</v>
      </c>
      <c r="O34" s="30"/>
      <c r="P34" s="30">
        <f>SUM(D34:N34)</f>
        <v>-91664</v>
      </c>
      <c r="Q34" s="30"/>
      <c r="R34" s="30">
        <v>0</v>
      </c>
      <c r="S34" s="30"/>
      <c r="T34" s="58">
        <f t="shared" ref="T34" si="5">SUM(P34:R34)</f>
        <v>-91664</v>
      </c>
    </row>
    <row r="35" spans="1:20" ht="21.75" customHeight="1" thickBot="1">
      <c r="A35" s="8" t="s">
        <v>206</v>
      </c>
      <c r="D35" s="47">
        <f>SUM(D27,D30:D34)</f>
        <v>326550</v>
      </c>
      <c r="E35" s="30"/>
      <c r="F35" s="47">
        <f>SUM(F27,F30:F34)</f>
        <v>1026969</v>
      </c>
      <c r="G35" s="30"/>
      <c r="H35" s="47">
        <f>SUM(H27,H30:H34)</f>
        <v>20035</v>
      </c>
      <c r="I35" s="30"/>
      <c r="J35" s="47">
        <f>SUM(J27,J30:J34)</f>
        <v>32655</v>
      </c>
      <c r="K35" s="30"/>
      <c r="L35" s="47">
        <f>SUM(L27,L30:L34)</f>
        <v>1244010</v>
      </c>
      <c r="M35" s="30"/>
      <c r="N35" s="47">
        <f>SUM(N27,N30:N34)</f>
        <v>51798</v>
      </c>
      <c r="O35" s="30"/>
      <c r="P35" s="47">
        <f>SUM(P27,P30:P34)</f>
        <v>2702017</v>
      </c>
      <c r="Q35" s="30"/>
      <c r="R35" s="47">
        <f>SUM(R27,R30:R34)</f>
        <v>369124</v>
      </c>
      <c r="S35" s="30"/>
      <c r="T35" s="47">
        <f>SUM(T27,T30:T34)</f>
        <v>3071141</v>
      </c>
    </row>
    <row r="36" spans="1:20" ht="21.75" customHeight="1" thickTop="1">
      <c r="D36" s="25">
        <f>D27-bs!I82</f>
        <v>0</v>
      </c>
      <c r="F36" s="25">
        <f>F27-bs!I83</f>
        <v>0</v>
      </c>
      <c r="H36" s="25">
        <f>H27-bs!I84</f>
        <v>0</v>
      </c>
      <c r="J36" s="25">
        <f>J27-bs!I86</f>
        <v>0</v>
      </c>
      <c r="L36" s="25">
        <f>L27-bs!I87</f>
        <v>0</v>
      </c>
      <c r="N36" s="25">
        <f>N27-bs!I88</f>
        <v>0</v>
      </c>
      <c r="P36" s="25">
        <f>P27-bs!I89</f>
        <v>0</v>
      </c>
      <c r="R36" s="25">
        <f>R27-bs!I90</f>
        <v>0</v>
      </c>
      <c r="T36" s="25">
        <f>T27-bs!I91</f>
        <v>0</v>
      </c>
    </row>
    <row r="37" spans="1:20" ht="21.75" customHeight="1">
      <c r="D37" s="25">
        <f>D35-bs!G82</f>
        <v>0</v>
      </c>
      <c r="F37" s="25">
        <f>F35-bs!G83</f>
        <v>0</v>
      </c>
      <c r="H37" s="25">
        <f>H35-bs!G84</f>
        <v>0</v>
      </c>
      <c r="J37" s="25">
        <f>J35-bs!G86</f>
        <v>0</v>
      </c>
      <c r="L37" s="25">
        <f>L35-bs!G87</f>
        <v>0</v>
      </c>
      <c r="N37" s="25">
        <f>N35-bs!G88</f>
        <v>0</v>
      </c>
      <c r="P37" s="25">
        <f>P35-bs!G89</f>
        <v>0</v>
      </c>
      <c r="R37" s="25">
        <f>R35-bs!G90</f>
        <v>0</v>
      </c>
      <c r="T37" s="25">
        <f>T35-bs!G91</f>
        <v>0</v>
      </c>
    </row>
    <row r="38" spans="1:20" ht="21.75" customHeight="1">
      <c r="A38" s="20" t="s">
        <v>228</v>
      </c>
      <c r="B38" s="20"/>
      <c r="C38" s="20"/>
      <c r="D38" s="24"/>
      <c r="E38" s="24"/>
      <c r="F38" s="24"/>
      <c r="G38" s="24"/>
      <c r="H38" s="24"/>
      <c r="I38" s="24"/>
      <c r="J38" s="24"/>
    </row>
  </sheetData>
  <mergeCells count="3">
    <mergeCell ref="J12:L12"/>
    <mergeCell ref="D6:T6"/>
    <mergeCell ref="D7:P7"/>
  </mergeCells>
  <pageMargins left="0.59055118110236227" right="0.39370078740157483" top="0.98425196850393704" bottom="0.39370078740157483" header="0.19685039370078741" footer="0.19685039370078741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8"/>
  <sheetViews>
    <sheetView showGridLines="0" view="pageBreakPreview" zoomScale="70" zoomScaleNormal="85" zoomScaleSheetLayoutView="70" workbookViewId="0">
      <selection activeCell="A2" sqref="A2"/>
    </sheetView>
  </sheetViews>
  <sheetFormatPr defaultColWidth="9.33203125" defaultRowHeight="21" customHeight="1"/>
  <cols>
    <col min="1" max="1" width="44.5546875" style="7" customWidth="1"/>
    <col min="2" max="2" width="9.6640625" style="52" customWidth="1"/>
    <col min="3" max="3" width="1.33203125" style="7" customWidth="1"/>
    <col min="4" max="4" width="19.33203125" style="7" customWidth="1"/>
    <col min="5" max="5" width="1.5546875" style="7" customWidth="1"/>
    <col min="6" max="6" width="20.33203125" style="7" customWidth="1"/>
    <col min="7" max="7" width="1.5546875" style="7" customWidth="1"/>
    <col min="8" max="8" width="20.5546875" style="7" customWidth="1"/>
    <col min="9" max="9" width="1.5546875" style="7" customWidth="1"/>
    <col min="10" max="10" width="20" style="7" customWidth="1"/>
    <col min="11" max="11" width="1.5546875" style="7" customWidth="1"/>
    <col min="12" max="12" width="21" style="7" customWidth="1"/>
    <col min="13" max="16384" width="9.33203125" style="7"/>
  </cols>
  <sheetData>
    <row r="1" spans="1:12" ht="21" customHeight="1">
      <c r="L1" s="53" t="s">
        <v>145</v>
      </c>
    </row>
    <row r="2" spans="1:12" s="12" customFormat="1" ht="21" customHeight="1">
      <c r="A2" s="8" t="s">
        <v>107</v>
      </c>
      <c r="B2" s="24"/>
      <c r="C2" s="8"/>
      <c r="D2" s="19"/>
      <c r="E2" s="19"/>
      <c r="F2" s="19"/>
      <c r="G2" s="19"/>
      <c r="H2" s="19"/>
      <c r="I2" s="19"/>
      <c r="J2" s="19"/>
      <c r="K2" s="19"/>
      <c r="L2" s="19"/>
    </row>
    <row r="3" spans="1:12" s="9" customFormat="1" ht="21" customHeight="1">
      <c r="A3" s="8" t="s">
        <v>68</v>
      </c>
      <c r="B3" s="52"/>
      <c r="C3" s="8"/>
    </row>
    <row r="4" spans="1:12" s="9" customFormat="1" ht="21" customHeight="1">
      <c r="A4" s="8" t="str">
        <f>pl!A64</f>
        <v>For the six-month period ended 30 June 2024</v>
      </c>
      <c r="B4" s="52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ht="14.4">
      <c r="B5" s="54"/>
      <c r="C5" s="55"/>
      <c r="J5" s="14"/>
      <c r="K5" s="14"/>
      <c r="L5" s="14" t="s">
        <v>144</v>
      </c>
    </row>
    <row r="6" spans="1:12" ht="14.4">
      <c r="B6" s="54"/>
      <c r="C6" s="55"/>
      <c r="D6" s="72" t="s">
        <v>76</v>
      </c>
      <c r="E6" s="72"/>
      <c r="F6" s="72"/>
      <c r="G6" s="72"/>
      <c r="H6" s="72"/>
      <c r="I6" s="72"/>
      <c r="J6" s="72"/>
      <c r="K6" s="72"/>
      <c r="L6" s="72"/>
    </row>
    <row r="7" spans="1:12" s="13" customFormat="1" ht="21" customHeight="1">
      <c r="B7" s="54"/>
      <c r="D7" s="57" t="s">
        <v>66</v>
      </c>
      <c r="H7" s="74" t="s">
        <v>44</v>
      </c>
      <c r="I7" s="74"/>
      <c r="J7" s="74"/>
      <c r="K7" s="57"/>
    </row>
    <row r="8" spans="1:12" s="13" customFormat="1" ht="21" customHeight="1">
      <c r="B8" s="52"/>
      <c r="D8" s="57" t="s">
        <v>69</v>
      </c>
      <c r="F8" s="57" t="s">
        <v>45</v>
      </c>
      <c r="H8" s="57" t="s">
        <v>46</v>
      </c>
      <c r="I8" s="57"/>
      <c r="J8" s="57"/>
      <c r="K8" s="57"/>
    </row>
    <row r="9" spans="1:12" s="13" customFormat="1" ht="21" customHeight="1">
      <c r="B9" s="68" t="s">
        <v>0</v>
      </c>
      <c r="D9" s="68" t="s">
        <v>47</v>
      </c>
      <c r="F9" s="15" t="s">
        <v>48</v>
      </c>
      <c r="H9" s="68" t="s">
        <v>199</v>
      </c>
      <c r="J9" s="68" t="s">
        <v>49</v>
      </c>
      <c r="K9" s="40"/>
      <c r="L9" s="68" t="s">
        <v>50</v>
      </c>
    </row>
    <row r="10" spans="1:12" ht="21" customHeight="1">
      <c r="A10" s="8" t="str">
        <f>conso!A15</f>
        <v>Balance as at 1 January 2023</v>
      </c>
      <c r="D10" s="58">
        <v>326550</v>
      </c>
      <c r="E10" s="30"/>
      <c r="F10" s="58">
        <v>1026969</v>
      </c>
      <c r="G10" s="58"/>
      <c r="H10" s="58">
        <v>32655</v>
      </c>
      <c r="I10" s="40"/>
      <c r="J10" s="58">
        <v>467605</v>
      </c>
      <c r="K10" s="30"/>
      <c r="L10" s="58">
        <v>1853779</v>
      </c>
    </row>
    <row r="11" spans="1:12" ht="21" customHeight="1">
      <c r="A11" s="7" t="s">
        <v>146</v>
      </c>
      <c r="D11" s="58">
        <v>0</v>
      </c>
      <c r="E11" s="30"/>
      <c r="F11" s="58">
        <v>0</v>
      </c>
      <c r="G11" s="58"/>
      <c r="H11" s="58">
        <v>0</v>
      </c>
      <c r="I11" s="40"/>
      <c r="J11" s="58">
        <f>SUM(pl!M112)</f>
        <v>232748</v>
      </c>
      <c r="K11" s="30"/>
      <c r="L11" s="58">
        <f>SUM(D11:J11)</f>
        <v>232748</v>
      </c>
    </row>
    <row r="12" spans="1:12" ht="21" customHeight="1">
      <c r="A12" s="7" t="s">
        <v>147</v>
      </c>
      <c r="D12" s="59">
        <v>0</v>
      </c>
      <c r="E12" s="30"/>
      <c r="F12" s="59">
        <v>0</v>
      </c>
      <c r="G12" s="58"/>
      <c r="H12" s="59">
        <v>0</v>
      </c>
      <c r="I12" s="40"/>
      <c r="J12" s="59">
        <f>SUM(pl!M99)</f>
        <v>0</v>
      </c>
      <c r="K12" s="30"/>
      <c r="L12" s="59">
        <f>SUM(D12:J12)</f>
        <v>0</v>
      </c>
    </row>
    <row r="13" spans="1:12" ht="21" customHeight="1">
      <c r="A13" s="7" t="s">
        <v>148</v>
      </c>
      <c r="D13" s="60">
        <f>SUM(D11:D12)</f>
        <v>0</v>
      </c>
      <c r="E13" s="30"/>
      <c r="F13" s="60">
        <f>SUM(F11:F12)</f>
        <v>0</v>
      </c>
      <c r="G13" s="30"/>
      <c r="H13" s="60">
        <f>SUM(H11:H12)</f>
        <v>0</v>
      </c>
      <c r="I13" s="30"/>
      <c r="J13" s="60">
        <f>SUM(J11:J12)</f>
        <v>232748</v>
      </c>
      <c r="K13" s="30"/>
      <c r="L13" s="60">
        <f>SUM(L11:L12)</f>
        <v>232748</v>
      </c>
    </row>
    <row r="14" spans="1:12" ht="21" customHeight="1">
      <c r="A14" s="7" t="s">
        <v>176</v>
      </c>
      <c r="B14" s="52" t="s">
        <v>214</v>
      </c>
      <c r="D14" s="30">
        <v>0</v>
      </c>
      <c r="E14" s="30"/>
      <c r="F14" s="30">
        <v>0</v>
      </c>
      <c r="G14" s="30"/>
      <c r="H14" s="30">
        <v>0</v>
      </c>
      <c r="I14" s="30"/>
      <c r="J14" s="30">
        <v>-95679</v>
      </c>
      <c r="K14" s="30"/>
      <c r="L14" s="58">
        <f>SUM(D14:J14)</f>
        <v>-95679</v>
      </c>
    </row>
    <row r="15" spans="1:12" ht="21" customHeight="1">
      <c r="A15" s="7" t="s">
        <v>159</v>
      </c>
      <c r="D15" s="30"/>
      <c r="E15" s="30"/>
      <c r="F15" s="30"/>
      <c r="G15" s="30"/>
      <c r="H15" s="30"/>
      <c r="I15" s="30"/>
      <c r="J15" s="30"/>
      <c r="K15" s="30"/>
      <c r="L15" s="30"/>
    </row>
    <row r="16" spans="1:12" ht="21" customHeight="1">
      <c r="A16" s="7" t="s">
        <v>160</v>
      </c>
      <c r="D16" s="30"/>
      <c r="E16" s="30"/>
      <c r="F16" s="30"/>
      <c r="G16" s="30"/>
      <c r="H16" s="30"/>
      <c r="I16" s="30"/>
      <c r="J16" s="30"/>
      <c r="K16" s="30"/>
      <c r="L16" s="30"/>
    </row>
    <row r="17" spans="1:12" ht="21" customHeight="1">
      <c r="A17" s="7" t="s">
        <v>172</v>
      </c>
      <c r="D17" s="41">
        <v>0</v>
      </c>
      <c r="E17" s="30"/>
      <c r="F17" s="41">
        <v>0</v>
      </c>
      <c r="G17" s="30"/>
      <c r="H17" s="41">
        <v>0</v>
      </c>
      <c r="I17" s="30"/>
      <c r="J17" s="41">
        <v>3209</v>
      </c>
      <c r="K17" s="30"/>
      <c r="L17" s="41">
        <f>SUM(D17:J17)</f>
        <v>3209</v>
      </c>
    </row>
    <row r="18" spans="1:12" ht="21" customHeight="1" thickBot="1">
      <c r="A18" s="8" t="str">
        <f>conso!A25</f>
        <v>Balance as at 30 June 2023</v>
      </c>
      <c r="D18" s="46">
        <f>SUM(D10,D13:D17)</f>
        <v>326550</v>
      </c>
      <c r="E18" s="30"/>
      <c r="F18" s="46">
        <f>SUM(F10,F13:F17)</f>
        <v>1026969</v>
      </c>
      <c r="G18" s="30"/>
      <c r="H18" s="46">
        <f>SUM(H10,H13:H17)</f>
        <v>32655</v>
      </c>
      <c r="I18" s="30"/>
      <c r="J18" s="46">
        <f>SUM(J10,J13:J17)</f>
        <v>607883</v>
      </c>
      <c r="K18" s="30"/>
      <c r="L18" s="46">
        <f>SUM(L10,L13:L17)</f>
        <v>1994057</v>
      </c>
    </row>
    <row r="19" spans="1:12" ht="21" customHeight="1" thickTop="1">
      <c r="D19" s="30"/>
      <c r="E19" s="30"/>
      <c r="F19" s="30"/>
      <c r="G19" s="30"/>
      <c r="H19" s="30"/>
      <c r="I19" s="30"/>
      <c r="J19" s="40"/>
      <c r="K19" s="30"/>
      <c r="L19" s="30"/>
    </row>
    <row r="20" spans="1:12" ht="21" customHeight="1">
      <c r="A20" s="8" t="str">
        <f>conso!A27</f>
        <v>Balance as at 1 January 2024</v>
      </c>
      <c r="D20" s="30">
        <v>326550</v>
      </c>
      <c r="E20" s="30"/>
      <c r="F20" s="30">
        <v>1026969</v>
      </c>
      <c r="G20" s="30"/>
      <c r="H20" s="30">
        <v>32655</v>
      </c>
      <c r="I20" s="30"/>
      <c r="J20" s="30">
        <v>838536</v>
      </c>
      <c r="K20" s="30"/>
      <c r="L20" s="30">
        <f>SUM(D20:J20)</f>
        <v>2224710</v>
      </c>
    </row>
    <row r="21" spans="1:12" ht="21" customHeight="1">
      <c r="A21" s="7" t="s">
        <v>146</v>
      </c>
      <c r="D21" s="58">
        <v>0</v>
      </c>
      <c r="E21" s="30"/>
      <c r="F21" s="58">
        <v>0</v>
      </c>
      <c r="G21" s="58"/>
      <c r="H21" s="58">
        <v>0</v>
      </c>
      <c r="I21" s="40"/>
      <c r="J21" s="58">
        <f>SUM(pl!K112)</f>
        <v>40899</v>
      </c>
      <c r="K21" s="30"/>
      <c r="L21" s="58">
        <f>SUM(D21:J21)</f>
        <v>40899</v>
      </c>
    </row>
    <row r="22" spans="1:12" ht="21" customHeight="1">
      <c r="A22" s="7" t="s">
        <v>147</v>
      </c>
      <c r="D22" s="59">
        <v>0</v>
      </c>
      <c r="E22" s="30"/>
      <c r="F22" s="59">
        <v>0</v>
      </c>
      <c r="G22" s="58"/>
      <c r="H22" s="59">
        <v>0</v>
      </c>
      <c r="I22" s="40"/>
      <c r="J22" s="59">
        <f>SUM(pl!K99)</f>
        <v>0</v>
      </c>
      <c r="K22" s="30"/>
      <c r="L22" s="59">
        <f>SUM(D22:J22)</f>
        <v>0</v>
      </c>
    </row>
    <row r="23" spans="1:12" ht="21" customHeight="1">
      <c r="A23" s="7" t="s">
        <v>148</v>
      </c>
      <c r="D23" s="60">
        <f>SUM(D21:D22)</f>
        <v>0</v>
      </c>
      <c r="E23" s="30"/>
      <c r="F23" s="60">
        <f>SUM(F21:F22)</f>
        <v>0</v>
      </c>
      <c r="G23" s="30"/>
      <c r="H23" s="60">
        <f>SUM(H21:H22)</f>
        <v>0</v>
      </c>
      <c r="I23" s="30"/>
      <c r="J23" s="60">
        <f>SUM(J21:J22)</f>
        <v>40899</v>
      </c>
      <c r="K23" s="30"/>
      <c r="L23" s="60">
        <f>SUM(L21:L22)</f>
        <v>40899</v>
      </c>
    </row>
    <row r="24" spans="1:12" ht="21" customHeight="1">
      <c r="A24" s="7" t="s">
        <v>176</v>
      </c>
      <c r="B24" s="52" t="s">
        <v>214</v>
      </c>
      <c r="D24" s="41">
        <v>0</v>
      </c>
      <c r="E24" s="30"/>
      <c r="F24" s="41">
        <v>0</v>
      </c>
      <c r="G24" s="30"/>
      <c r="H24" s="41">
        <v>0</v>
      </c>
      <c r="I24" s="30"/>
      <c r="J24" s="41">
        <v>-146948</v>
      </c>
      <c r="K24" s="30"/>
      <c r="L24" s="41">
        <f>SUM(D24:J24)</f>
        <v>-146948</v>
      </c>
    </row>
    <row r="25" spans="1:12" ht="21" customHeight="1" thickBot="1">
      <c r="A25" s="8" t="str">
        <f>conso!A35</f>
        <v>Balance as at 30 June 2024</v>
      </c>
      <c r="D25" s="46">
        <f>SUM(D20,D23:D24)</f>
        <v>326550</v>
      </c>
      <c r="E25" s="30"/>
      <c r="F25" s="46">
        <f>SUM(F20,F23:F23)</f>
        <v>1026969</v>
      </c>
      <c r="G25" s="30"/>
      <c r="H25" s="46">
        <f>SUM(H20,H23:H23)</f>
        <v>32655</v>
      </c>
      <c r="I25" s="30"/>
      <c r="J25" s="46">
        <f>SUM(J20,J23:J24)</f>
        <v>732487</v>
      </c>
      <c r="K25" s="30"/>
      <c r="L25" s="46">
        <f>SUM(L20,L23:L24)</f>
        <v>2118661</v>
      </c>
    </row>
    <row r="26" spans="1:12" ht="16.5" customHeight="1" thickTop="1">
      <c r="D26" s="25">
        <f>D20-bs!M80</f>
        <v>0</v>
      </c>
      <c r="F26" s="25">
        <f>F20-bs!M83</f>
        <v>0</v>
      </c>
      <c r="H26" s="25">
        <f>H20-bs!M86</f>
        <v>0</v>
      </c>
      <c r="J26" s="25">
        <f>J20-bs!M87</f>
        <v>0</v>
      </c>
      <c r="L26" s="25">
        <f>L20-bs!M89</f>
        <v>0</v>
      </c>
    </row>
    <row r="27" spans="1:12" ht="16.5" customHeight="1">
      <c r="D27" s="25">
        <f>D25-bs!K82</f>
        <v>0</v>
      </c>
      <c r="F27" s="25">
        <f>F25-bs!K83</f>
        <v>0</v>
      </c>
      <c r="H27" s="25">
        <f>H25-bs!K86</f>
        <v>0</v>
      </c>
      <c r="J27" s="25">
        <f>J25-bs!K87</f>
        <v>0</v>
      </c>
      <c r="L27" s="25">
        <f>L25-bs!K89</f>
        <v>0</v>
      </c>
    </row>
    <row r="28" spans="1:12" ht="21" customHeight="1">
      <c r="A28" s="20" t="s">
        <v>228</v>
      </c>
      <c r="B28" s="20"/>
      <c r="C28" s="20"/>
      <c r="D28" s="24"/>
      <c r="E28" s="24"/>
      <c r="F28" s="24"/>
      <c r="G28" s="24"/>
      <c r="H28" s="24"/>
    </row>
  </sheetData>
  <mergeCells count="2">
    <mergeCell ref="H7:J7"/>
    <mergeCell ref="D6:L6"/>
  </mergeCells>
  <printOptions horizontalCentered="1"/>
  <pageMargins left="0.59055118110236227" right="0.39370078740157483" top="0.98425196850393704" bottom="0.39370078740157483" header="0.19685039370078741" footer="0.19685039370078741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31972-F18E-4B41-B4B6-25966AC5E58F}">
  <dimension ref="A1:N93"/>
  <sheetViews>
    <sheetView showGridLines="0" tabSelected="1" view="pageBreakPreview" zoomScale="70" zoomScaleNormal="100" zoomScaleSheetLayoutView="70" workbookViewId="0">
      <selection activeCell="A2" sqref="A2"/>
    </sheetView>
  </sheetViews>
  <sheetFormatPr defaultColWidth="10.5546875" defaultRowHeight="21.75" customHeight="1"/>
  <cols>
    <col min="1" max="3" width="11.6640625" style="20" customWidth="1"/>
    <col min="4" max="4" width="14.33203125" style="20" customWidth="1"/>
    <col min="5" max="5" width="5.5546875" style="21" customWidth="1"/>
    <col min="6" max="6" width="3.33203125" style="21" customWidth="1"/>
    <col min="7" max="7" width="16.6640625" style="25" customWidth="1"/>
    <col min="8" max="8" width="2" style="20" customWidth="1"/>
    <col min="9" max="9" width="16.6640625" style="25" customWidth="1"/>
    <col min="10" max="10" width="2" style="20" customWidth="1"/>
    <col min="11" max="11" width="16.6640625" style="25" customWidth="1"/>
    <col min="12" max="12" width="2" style="20" customWidth="1"/>
    <col min="13" max="13" width="16.6640625" style="20" customWidth="1"/>
    <col min="14" max="14" width="10.5546875" style="62"/>
    <col min="15" max="16384" width="10.5546875" style="20"/>
  </cols>
  <sheetData>
    <row r="1" spans="1:13" ht="21.75" customHeight="1">
      <c r="M1" s="37" t="s">
        <v>145</v>
      </c>
    </row>
    <row r="2" spans="1:13" s="12" customFormat="1" ht="21.6" customHeight="1">
      <c r="A2" s="8" t="s">
        <v>107</v>
      </c>
      <c r="B2" s="8"/>
      <c r="C2" s="38"/>
      <c r="D2" s="38"/>
      <c r="E2" s="10"/>
      <c r="F2" s="10"/>
      <c r="G2" s="11"/>
      <c r="I2" s="11"/>
      <c r="K2" s="11"/>
    </row>
    <row r="3" spans="1:13" s="12" customFormat="1" ht="21.75" customHeight="1">
      <c r="A3" s="8" t="s">
        <v>94</v>
      </c>
      <c r="B3" s="8"/>
      <c r="C3" s="38"/>
      <c r="D3" s="38"/>
      <c r="E3" s="10"/>
      <c r="F3" s="10"/>
      <c r="G3" s="11"/>
      <c r="I3" s="11"/>
      <c r="K3" s="11"/>
    </row>
    <row r="4" spans="1:13" s="9" customFormat="1" ht="21.75" customHeight="1">
      <c r="A4" s="8" t="str">
        <f>pl!A64</f>
        <v>For the six-month period ended 30 June 2024</v>
      </c>
      <c r="B4" s="8"/>
      <c r="C4" s="8"/>
      <c r="D4" s="8"/>
      <c r="G4" s="11"/>
      <c r="H4" s="12"/>
      <c r="I4" s="11"/>
      <c r="J4" s="12"/>
      <c r="K4" s="11"/>
      <c r="L4" s="12"/>
      <c r="M4" s="39"/>
    </row>
    <row r="5" spans="1:13" s="7" customFormat="1" ht="21.75" customHeight="1">
      <c r="D5" s="13"/>
      <c r="E5" s="13"/>
      <c r="G5" s="25"/>
      <c r="H5" s="20"/>
      <c r="I5" s="25"/>
      <c r="J5" s="20"/>
      <c r="K5" s="25"/>
      <c r="L5" s="20"/>
      <c r="M5" s="14" t="s">
        <v>144</v>
      </c>
    </row>
    <row r="6" spans="1:13" s="7" customFormat="1" ht="21.75" customHeight="1">
      <c r="D6" s="13"/>
      <c r="E6" s="13"/>
      <c r="G6" s="70" t="s">
        <v>77</v>
      </c>
      <c r="H6" s="70"/>
      <c r="I6" s="70"/>
      <c r="K6" s="70" t="s">
        <v>76</v>
      </c>
      <c r="L6" s="70"/>
      <c r="M6" s="70"/>
    </row>
    <row r="7" spans="1:13" s="7" customFormat="1" ht="21.75" customHeight="1">
      <c r="D7" s="13"/>
      <c r="E7" s="17"/>
      <c r="G7" s="15">
        <v>2024</v>
      </c>
      <c r="H7" s="17"/>
      <c r="I7" s="15">
        <v>2023</v>
      </c>
      <c r="J7" s="17"/>
      <c r="K7" s="15">
        <v>2024</v>
      </c>
      <c r="L7" s="17"/>
      <c r="M7" s="15">
        <v>2023</v>
      </c>
    </row>
    <row r="8" spans="1:13" s="7" customFormat="1" ht="21.75" customHeight="1">
      <c r="A8" s="19" t="s">
        <v>34</v>
      </c>
      <c r="G8" s="63"/>
      <c r="I8" s="63"/>
      <c r="K8" s="63"/>
      <c r="M8" s="14"/>
    </row>
    <row r="9" spans="1:13" s="7" customFormat="1" ht="21.75" customHeight="1">
      <c r="A9" s="20" t="s">
        <v>58</v>
      </c>
      <c r="G9" s="63">
        <f>SUM(pl!G82)</f>
        <v>320398</v>
      </c>
      <c r="H9" s="25"/>
      <c r="I9" s="63">
        <f>SUM(pl!I82)</f>
        <v>333490</v>
      </c>
      <c r="J9" s="25"/>
      <c r="K9" s="63">
        <f>SUM(pl!K82)</f>
        <v>48129</v>
      </c>
      <c r="L9" s="25"/>
      <c r="M9" s="63">
        <f>SUM(pl!M82)</f>
        <v>233982</v>
      </c>
    </row>
    <row r="10" spans="1:13" s="7" customFormat="1" ht="21.75" customHeight="1">
      <c r="A10" s="20" t="s">
        <v>60</v>
      </c>
      <c r="G10" s="63"/>
      <c r="H10" s="25"/>
      <c r="I10" s="63"/>
      <c r="J10" s="25"/>
      <c r="K10" s="63"/>
      <c r="L10" s="25"/>
      <c r="M10" s="63"/>
    </row>
    <row r="11" spans="1:13" s="7" customFormat="1" ht="21.75" customHeight="1">
      <c r="A11" s="20" t="s">
        <v>61</v>
      </c>
      <c r="G11" s="63"/>
      <c r="H11" s="25"/>
      <c r="I11" s="63"/>
      <c r="J11" s="25"/>
      <c r="K11" s="63"/>
      <c r="L11" s="25"/>
      <c r="M11" s="63"/>
    </row>
    <row r="12" spans="1:13" s="7" customFormat="1" ht="21.75" customHeight="1">
      <c r="A12" s="20" t="s">
        <v>35</v>
      </c>
      <c r="G12" s="40">
        <v>270930</v>
      </c>
      <c r="H12" s="40"/>
      <c r="I12" s="40">
        <v>239373</v>
      </c>
      <c r="J12" s="40"/>
      <c r="K12" s="40">
        <v>47631</v>
      </c>
      <c r="L12" s="40"/>
      <c r="M12" s="40">
        <v>54293</v>
      </c>
    </row>
    <row r="13" spans="1:13" s="7" customFormat="1" ht="21.75" customHeight="1">
      <c r="A13" s="20" t="s">
        <v>191</v>
      </c>
      <c r="G13" s="40"/>
      <c r="H13" s="40"/>
      <c r="I13" s="40"/>
      <c r="J13" s="40"/>
      <c r="K13" s="40"/>
      <c r="L13" s="40"/>
      <c r="M13" s="40"/>
    </row>
    <row r="14" spans="1:13" s="7" customFormat="1" ht="21.75" customHeight="1">
      <c r="A14" s="20" t="s">
        <v>200</v>
      </c>
      <c r="G14" s="40"/>
      <c r="H14" s="40"/>
      <c r="I14" s="40"/>
      <c r="J14" s="40"/>
      <c r="K14" s="40"/>
      <c r="L14" s="40"/>
      <c r="M14" s="40"/>
    </row>
    <row r="15" spans="1:13" s="7" customFormat="1" ht="21.75" customHeight="1">
      <c r="A15" s="20" t="s">
        <v>201</v>
      </c>
      <c r="G15" s="40">
        <v>1069</v>
      </c>
      <c r="H15" s="40"/>
      <c r="I15" s="40">
        <v>0</v>
      </c>
      <c r="J15" s="40"/>
      <c r="K15" s="40">
        <v>1069</v>
      </c>
      <c r="L15" s="40"/>
      <c r="M15" s="40">
        <v>0</v>
      </c>
    </row>
    <row r="16" spans="1:13" s="7" customFormat="1" ht="21.75" customHeight="1">
      <c r="A16" s="20" t="s">
        <v>211</v>
      </c>
      <c r="G16" s="40">
        <v>9075</v>
      </c>
      <c r="H16" s="40"/>
      <c r="I16" s="40">
        <v>-1781</v>
      </c>
      <c r="J16" s="40"/>
      <c r="K16" s="40">
        <v>-180</v>
      </c>
      <c r="L16" s="40"/>
      <c r="M16" s="40">
        <v>104</v>
      </c>
    </row>
    <row r="17" spans="1:13" s="7" customFormat="1" ht="21.75" customHeight="1">
      <c r="A17" s="20" t="s">
        <v>224</v>
      </c>
      <c r="G17" s="40">
        <v>-1198</v>
      </c>
      <c r="H17" s="40"/>
      <c r="I17" s="40">
        <v>1571</v>
      </c>
      <c r="J17" s="40"/>
      <c r="K17" s="40">
        <v>381</v>
      </c>
      <c r="L17" s="40"/>
      <c r="M17" s="40">
        <v>302</v>
      </c>
    </row>
    <row r="18" spans="1:13" s="7" customFormat="1" ht="21.75" customHeight="1">
      <c r="A18" s="20" t="s">
        <v>187</v>
      </c>
      <c r="G18" s="40">
        <v>952</v>
      </c>
      <c r="H18" s="40"/>
      <c r="I18" s="40">
        <v>-200</v>
      </c>
      <c r="J18" s="40"/>
      <c r="K18" s="40">
        <v>-2632</v>
      </c>
      <c r="L18" s="40"/>
      <c r="M18" s="40">
        <v>0</v>
      </c>
    </row>
    <row r="19" spans="1:13" s="7" customFormat="1" ht="21.75" customHeight="1">
      <c r="A19" s="20" t="s">
        <v>234</v>
      </c>
      <c r="G19" s="40">
        <v>2283</v>
      </c>
      <c r="H19" s="40"/>
      <c r="I19" s="40">
        <v>0</v>
      </c>
      <c r="J19" s="40"/>
      <c r="K19" s="40">
        <v>2283</v>
      </c>
      <c r="L19" s="40"/>
      <c r="M19" s="40">
        <v>0</v>
      </c>
    </row>
    <row r="20" spans="1:13" s="7" customFormat="1" ht="21.75" customHeight="1">
      <c r="A20" s="20" t="s">
        <v>183</v>
      </c>
      <c r="G20" s="40">
        <v>10218</v>
      </c>
      <c r="H20" s="40"/>
      <c r="I20" s="40">
        <v>8185</v>
      </c>
      <c r="J20" s="40"/>
      <c r="K20" s="40">
        <v>2821</v>
      </c>
      <c r="L20" s="40"/>
      <c r="M20" s="40">
        <v>3049</v>
      </c>
    </row>
    <row r="21" spans="1:13" s="7" customFormat="1" ht="21.75" customHeight="1">
      <c r="A21" s="20" t="s">
        <v>225</v>
      </c>
      <c r="G21" s="40">
        <v>-1955</v>
      </c>
      <c r="H21" s="40"/>
      <c r="I21" s="40">
        <v>-452</v>
      </c>
      <c r="J21" s="40"/>
      <c r="K21" s="40">
        <v>-1739</v>
      </c>
      <c r="L21" s="40"/>
      <c r="M21" s="40">
        <v>-745</v>
      </c>
    </row>
    <row r="22" spans="1:13" s="7" customFormat="1" ht="21.75" customHeight="1">
      <c r="A22" s="20" t="s">
        <v>226</v>
      </c>
      <c r="G22" s="40"/>
      <c r="H22" s="40"/>
      <c r="I22" s="40"/>
      <c r="J22" s="40"/>
      <c r="K22" s="40"/>
      <c r="L22" s="40"/>
      <c r="M22" s="40"/>
    </row>
    <row r="23" spans="1:13" s="7" customFormat="1" ht="21.75" customHeight="1">
      <c r="A23" s="20" t="s">
        <v>143</v>
      </c>
      <c r="G23" s="40">
        <v>15</v>
      </c>
      <c r="H23" s="40"/>
      <c r="I23" s="40">
        <v>17</v>
      </c>
      <c r="J23" s="40"/>
      <c r="K23" s="40">
        <v>15</v>
      </c>
      <c r="L23" s="40"/>
      <c r="M23" s="40">
        <v>17</v>
      </c>
    </row>
    <row r="24" spans="1:13" s="7" customFormat="1" ht="21.75" customHeight="1">
      <c r="A24" s="20" t="s">
        <v>117</v>
      </c>
      <c r="G24" s="40">
        <v>909</v>
      </c>
      <c r="H24" s="40"/>
      <c r="I24" s="40">
        <v>1082</v>
      </c>
      <c r="J24" s="40"/>
      <c r="K24" s="40">
        <v>909</v>
      </c>
      <c r="L24" s="40"/>
      <c r="M24" s="40">
        <v>1082</v>
      </c>
    </row>
    <row r="25" spans="1:13" s="7" customFormat="1" ht="21.75" customHeight="1">
      <c r="A25" s="20" t="s">
        <v>173</v>
      </c>
      <c r="G25" s="40">
        <v>0</v>
      </c>
      <c r="H25" s="40"/>
      <c r="I25" s="40">
        <v>0</v>
      </c>
      <c r="J25" s="40"/>
      <c r="K25" s="40">
        <v>0</v>
      </c>
      <c r="L25" s="40"/>
      <c r="M25" s="40">
        <v>-208061</v>
      </c>
    </row>
    <row r="26" spans="1:13" s="7" customFormat="1" ht="21.75" customHeight="1">
      <c r="A26" s="20" t="s">
        <v>62</v>
      </c>
      <c r="G26" s="40">
        <v>-5104</v>
      </c>
      <c r="H26" s="40"/>
      <c r="I26" s="40">
        <v>-3052</v>
      </c>
      <c r="J26" s="40"/>
      <c r="K26" s="40">
        <v>-444</v>
      </c>
      <c r="L26" s="40"/>
      <c r="M26" s="40">
        <v>-56</v>
      </c>
    </row>
    <row r="27" spans="1:13" s="7" customFormat="1" ht="21.75" customHeight="1">
      <c r="A27" s="20" t="s">
        <v>229</v>
      </c>
      <c r="G27" s="64">
        <v>96256</v>
      </c>
      <c r="H27" s="40"/>
      <c r="I27" s="64">
        <v>79741</v>
      </c>
      <c r="J27" s="40"/>
      <c r="K27" s="64">
        <v>48895</v>
      </c>
      <c r="L27" s="40"/>
      <c r="M27" s="64">
        <v>45808</v>
      </c>
    </row>
    <row r="28" spans="1:13" s="7" customFormat="1" ht="21.75" customHeight="1">
      <c r="A28" s="20" t="s">
        <v>63</v>
      </c>
      <c r="G28" s="58"/>
      <c r="H28" s="58"/>
      <c r="I28" s="58"/>
      <c r="J28" s="58"/>
      <c r="K28" s="58"/>
      <c r="L28" s="58"/>
      <c r="M28" s="58"/>
    </row>
    <row r="29" spans="1:13" s="7" customFormat="1" ht="21.75" customHeight="1">
      <c r="A29" s="20" t="s">
        <v>64</v>
      </c>
      <c r="G29" s="40">
        <f>SUM(G9:G27)</f>
        <v>703848</v>
      </c>
      <c r="H29" s="40"/>
      <c r="I29" s="40">
        <f>SUM(I9:I27)</f>
        <v>657974</v>
      </c>
      <c r="J29" s="40"/>
      <c r="K29" s="40">
        <f>SUM(K9:K27)</f>
        <v>147138</v>
      </c>
      <c r="L29" s="40"/>
      <c r="M29" s="40">
        <f>SUM(M9:M27)</f>
        <v>129775</v>
      </c>
    </row>
    <row r="30" spans="1:13" s="7" customFormat="1" ht="21.75" customHeight="1">
      <c r="A30" s="20" t="s">
        <v>65</v>
      </c>
      <c r="G30" s="40"/>
      <c r="H30" s="40"/>
      <c r="I30" s="40"/>
      <c r="J30" s="40"/>
      <c r="K30" s="40"/>
      <c r="L30" s="40"/>
      <c r="M30" s="40"/>
    </row>
    <row r="31" spans="1:13" s="7" customFormat="1" ht="21.75" customHeight="1">
      <c r="A31" s="20" t="s">
        <v>125</v>
      </c>
      <c r="G31" s="30">
        <v>-255196</v>
      </c>
      <c r="H31" s="30"/>
      <c r="I31" s="30">
        <v>29247</v>
      </c>
      <c r="J31" s="30"/>
      <c r="K31" s="30">
        <v>-40338</v>
      </c>
      <c r="L31" s="30"/>
      <c r="M31" s="30">
        <v>53994</v>
      </c>
    </row>
    <row r="32" spans="1:13" s="7" customFormat="1" ht="21.75" customHeight="1">
      <c r="A32" s="20" t="s">
        <v>36</v>
      </c>
      <c r="G32" s="40">
        <v>-74589</v>
      </c>
      <c r="H32" s="30"/>
      <c r="I32" s="40">
        <v>8817</v>
      </c>
      <c r="J32" s="30"/>
      <c r="K32" s="40">
        <v>4489</v>
      </c>
      <c r="L32" s="30"/>
      <c r="M32" s="40">
        <v>-162</v>
      </c>
    </row>
    <row r="33" spans="1:13" s="7" customFormat="1" ht="21.75" customHeight="1">
      <c r="A33" s="20" t="s">
        <v>37</v>
      </c>
      <c r="G33" s="30">
        <v>8199</v>
      </c>
      <c r="H33" s="40"/>
      <c r="I33" s="30">
        <v>-2152</v>
      </c>
      <c r="J33" s="40"/>
      <c r="K33" s="30">
        <v>-7940</v>
      </c>
      <c r="L33" s="40"/>
      <c r="M33" s="30">
        <v>-11802</v>
      </c>
    </row>
    <row r="34" spans="1:13" s="7" customFormat="1" ht="21.75" customHeight="1">
      <c r="A34" s="20" t="s">
        <v>38</v>
      </c>
      <c r="G34" s="30">
        <v>-5859</v>
      </c>
      <c r="H34" s="30"/>
      <c r="I34" s="30">
        <v>-11508</v>
      </c>
      <c r="J34" s="30"/>
      <c r="K34" s="30">
        <v>4488</v>
      </c>
      <c r="L34" s="30"/>
      <c r="M34" s="30">
        <v>-7170</v>
      </c>
    </row>
    <row r="35" spans="1:13" s="7" customFormat="1" ht="21.75" customHeight="1">
      <c r="A35" s="20" t="s">
        <v>39</v>
      </c>
      <c r="G35" s="65"/>
      <c r="H35" s="30"/>
      <c r="I35" s="65"/>
      <c r="J35" s="30"/>
      <c r="K35" s="65"/>
      <c r="L35" s="30"/>
      <c r="M35" s="65"/>
    </row>
    <row r="36" spans="1:13" s="7" customFormat="1" ht="21.75" customHeight="1">
      <c r="A36" s="20" t="s">
        <v>59</v>
      </c>
      <c r="G36" s="30">
        <v>50137</v>
      </c>
      <c r="H36" s="30"/>
      <c r="I36" s="30">
        <v>-47304</v>
      </c>
      <c r="J36" s="30"/>
      <c r="K36" s="30">
        <v>-11529</v>
      </c>
      <c r="L36" s="30"/>
      <c r="M36" s="30">
        <v>-37123</v>
      </c>
    </row>
    <row r="37" spans="1:13" s="7" customFormat="1" ht="21.75" customHeight="1">
      <c r="A37" s="20" t="s">
        <v>40</v>
      </c>
      <c r="G37" s="30">
        <v>13827</v>
      </c>
      <c r="H37" s="30"/>
      <c r="I37" s="30">
        <v>-2198</v>
      </c>
      <c r="J37" s="30"/>
      <c r="K37" s="30">
        <v>24955</v>
      </c>
      <c r="L37" s="30"/>
      <c r="M37" s="30">
        <v>3168</v>
      </c>
    </row>
    <row r="38" spans="1:13" s="7" customFormat="1" ht="21.75" customHeight="1">
      <c r="A38" s="20" t="s">
        <v>186</v>
      </c>
      <c r="G38" s="30">
        <v>532</v>
      </c>
      <c r="H38" s="30"/>
      <c r="I38" s="30">
        <v>521</v>
      </c>
      <c r="J38" s="30"/>
      <c r="K38" s="30">
        <v>0</v>
      </c>
      <c r="L38" s="30"/>
      <c r="M38" s="30">
        <v>0</v>
      </c>
    </row>
    <row r="39" spans="1:13" s="7" customFormat="1" ht="21.75" customHeight="1">
      <c r="A39" s="20" t="s">
        <v>118</v>
      </c>
      <c r="G39" s="64">
        <v>-4535</v>
      </c>
      <c r="H39" s="40"/>
      <c r="I39" s="64">
        <v>-3015</v>
      </c>
      <c r="J39" s="40"/>
      <c r="K39" s="64">
        <v>-302</v>
      </c>
      <c r="L39" s="40"/>
      <c r="M39" s="64">
        <v>0</v>
      </c>
    </row>
    <row r="40" spans="1:13" s="7" customFormat="1" ht="21.75" customHeight="1">
      <c r="A40" s="7" t="s">
        <v>34</v>
      </c>
      <c r="C40" s="55"/>
      <c r="G40" s="40">
        <f>SUM(G29:G39)</f>
        <v>436364</v>
      </c>
      <c r="H40" s="40"/>
      <c r="I40" s="40">
        <f>SUM(I29:I39)</f>
        <v>630382</v>
      </c>
      <c r="J40" s="40"/>
      <c r="K40" s="40">
        <f>SUM(K29:K39)</f>
        <v>120961</v>
      </c>
      <c r="L40" s="40"/>
      <c r="M40" s="40">
        <f>SUM(M29:M39)</f>
        <v>130680</v>
      </c>
    </row>
    <row r="41" spans="1:13" s="7" customFormat="1" ht="21.75" customHeight="1">
      <c r="A41" s="7" t="s">
        <v>137</v>
      </c>
      <c r="C41" s="55"/>
      <c r="G41" s="41">
        <v>-47065</v>
      </c>
      <c r="H41" s="30"/>
      <c r="I41" s="41">
        <v>-47553</v>
      </c>
      <c r="J41" s="30"/>
      <c r="K41" s="41">
        <v>-8620</v>
      </c>
      <c r="L41" s="30"/>
      <c r="M41" s="41">
        <v>-8131</v>
      </c>
    </row>
    <row r="42" spans="1:13" s="7" customFormat="1" ht="21.75" customHeight="1">
      <c r="A42" s="8" t="s">
        <v>174</v>
      </c>
      <c r="C42" s="55"/>
      <c r="G42" s="41">
        <f>SUM(G40:G41)</f>
        <v>389299</v>
      </c>
      <c r="H42" s="30"/>
      <c r="I42" s="41">
        <f>SUM(I40:I41)</f>
        <v>582829</v>
      </c>
      <c r="J42" s="30"/>
      <c r="K42" s="41">
        <f>SUM(K40:K41)</f>
        <v>112341</v>
      </c>
      <c r="L42" s="30"/>
      <c r="M42" s="41">
        <f>SUM(M40:M41)</f>
        <v>122549</v>
      </c>
    </row>
    <row r="43" spans="1:13" s="7" customFormat="1" ht="21.75" customHeight="1"/>
    <row r="44" spans="1:13" s="7" customFormat="1" ht="21.75" customHeight="1"/>
    <row r="45" spans="1:13" ht="21.75" customHeight="1">
      <c r="A45" s="20" t="s">
        <v>228</v>
      </c>
      <c r="D45" s="23"/>
      <c r="E45" s="24"/>
      <c r="F45" s="24"/>
    </row>
    <row r="46" spans="1:13" ht="21.75" customHeight="1">
      <c r="M46" s="37" t="s">
        <v>145</v>
      </c>
    </row>
    <row r="47" spans="1:13" s="12" customFormat="1" ht="21.75" customHeight="1">
      <c r="A47" s="8" t="s">
        <v>107</v>
      </c>
      <c r="B47" s="38"/>
      <c r="C47" s="38"/>
      <c r="D47" s="9"/>
      <c r="E47" s="10"/>
      <c r="F47" s="10"/>
      <c r="G47" s="11"/>
      <c r="I47" s="11"/>
      <c r="K47" s="11"/>
    </row>
    <row r="48" spans="1:13" s="12" customFormat="1" ht="21.75" customHeight="1">
      <c r="A48" s="8" t="s">
        <v>95</v>
      </c>
      <c r="B48" s="38"/>
      <c r="C48" s="38"/>
      <c r="D48" s="9"/>
      <c r="E48" s="10"/>
      <c r="F48" s="10"/>
      <c r="G48" s="11"/>
      <c r="I48" s="11"/>
      <c r="K48" s="11"/>
    </row>
    <row r="49" spans="1:13" s="9" customFormat="1" ht="21.75" customHeight="1">
      <c r="A49" s="8" t="str">
        <f>A4</f>
        <v>For the six-month period ended 30 June 2024</v>
      </c>
      <c r="B49" s="8"/>
      <c r="C49" s="8"/>
      <c r="G49" s="11"/>
      <c r="H49" s="12"/>
      <c r="I49" s="11"/>
      <c r="J49" s="12"/>
      <c r="K49" s="11"/>
      <c r="L49" s="12"/>
      <c r="M49" s="39"/>
    </row>
    <row r="50" spans="1:13" s="7" customFormat="1" ht="21.75" customHeight="1">
      <c r="D50" s="13"/>
      <c r="E50" s="13"/>
      <c r="G50" s="25"/>
      <c r="H50" s="20"/>
      <c r="I50" s="25"/>
      <c r="J50" s="20"/>
      <c r="K50" s="25"/>
      <c r="L50" s="20"/>
      <c r="M50" s="14" t="s">
        <v>144</v>
      </c>
    </row>
    <row r="51" spans="1:13" s="7" customFormat="1" ht="21.75" customHeight="1">
      <c r="D51" s="13"/>
      <c r="E51" s="13"/>
      <c r="G51" s="70" t="s">
        <v>77</v>
      </c>
      <c r="H51" s="70"/>
      <c r="I51" s="70"/>
      <c r="K51" s="70" t="s">
        <v>76</v>
      </c>
      <c r="L51" s="70"/>
      <c r="M51" s="70"/>
    </row>
    <row r="52" spans="1:13" s="7" customFormat="1" ht="21.75" customHeight="1">
      <c r="D52" s="13"/>
      <c r="E52" s="17"/>
      <c r="G52" s="15">
        <f>G7</f>
        <v>2024</v>
      </c>
      <c r="H52" s="17"/>
      <c r="I52" s="15">
        <f>I7</f>
        <v>2023</v>
      </c>
      <c r="J52" s="17"/>
      <c r="K52" s="15">
        <f>K7</f>
        <v>2024</v>
      </c>
      <c r="L52" s="17"/>
      <c r="M52" s="15">
        <f>M7</f>
        <v>2023</v>
      </c>
    </row>
    <row r="53" spans="1:13" s="7" customFormat="1" ht="21.75" customHeight="1">
      <c r="A53" s="19" t="s">
        <v>41</v>
      </c>
      <c r="G53" s="63"/>
      <c r="I53" s="63"/>
      <c r="K53" s="63"/>
      <c r="M53" s="14"/>
    </row>
    <row r="54" spans="1:13" s="7" customFormat="1" ht="21.75" customHeight="1">
      <c r="A54" s="20" t="s">
        <v>230</v>
      </c>
      <c r="G54" s="63">
        <v>0</v>
      </c>
      <c r="I54" s="63">
        <v>0</v>
      </c>
      <c r="K54" s="63">
        <v>10436</v>
      </c>
      <c r="L54" s="40"/>
      <c r="M54" s="40">
        <v>20000</v>
      </c>
    </row>
    <row r="55" spans="1:13" s="7" customFormat="1" ht="21.75" customHeight="1">
      <c r="A55" s="20" t="s">
        <v>231</v>
      </c>
      <c r="G55" s="63">
        <v>844</v>
      </c>
      <c r="I55" s="63">
        <v>208</v>
      </c>
      <c r="K55" s="63">
        <v>2786</v>
      </c>
      <c r="L55" s="40"/>
      <c r="M55" s="40">
        <v>0</v>
      </c>
    </row>
    <row r="56" spans="1:13" s="7" customFormat="1" ht="21.75" customHeight="1">
      <c r="A56" s="20" t="s">
        <v>232</v>
      </c>
      <c r="G56" s="40">
        <v>0</v>
      </c>
      <c r="H56" s="40"/>
      <c r="I56" s="40">
        <v>2231</v>
      </c>
      <c r="J56" s="40"/>
      <c r="K56" s="40">
        <v>0</v>
      </c>
      <c r="L56" s="40"/>
      <c r="M56" s="40">
        <v>0</v>
      </c>
    </row>
    <row r="57" spans="1:13" s="7" customFormat="1" ht="21.75" customHeight="1">
      <c r="A57" s="20" t="s">
        <v>194</v>
      </c>
      <c r="G57" s="40">
        <v>-323497</v>
      </c>
      <c r="H57" s="40"/>
      <c r="I57" s="40">
        <v>-233515</v>
      </c>
      <c r="J57" s="40"/>
      <c r="K57" s="40">
        <v>-30713</v>
      </c>
      <c r="L57" s="40"/>
      <c r="M57" s="40">
        <v>-14046</v>
      </c>
    </row>
    <row r="58" spans="1:13" s="7" customFormat="1" ht="21.75" customHeight="1">
      <c r="A58" s="20" t="s">
        <v>161</v>
      </c>
      <c r="G58" s="40">
        <v>-694</v>
      </c>
      <c r="H58" s="40"/>
      <c r="I58" s="40">
        <v>-50</v>
      </c>
      <c r="J58" s="40"/>
      <c r="K58" s="40">
        <v>0</v>
      </c>
      <c r="L58" s="40"/>
      <c r="M58" s="40">
        <v>0</v>
      </c>
    </row>
    <row r="59" spans="1:13" s="7" customFormat="1" ht="21.75" customHeight="1">
      <c r="A59" s="20" t="s">
        <v>208</v>
      </c>
      <c r="G59" s="40">
        <v>0</v>
      </c>
      <c r="H59" s="40"/>
      <c r="I59" s="40">
        <v>-1513</v>
      </c>
      <c r="J59" s="40"/>
      <c r="K59" s="40">
        <v>0</v>
      </c>
      <c r="L59" s="40"/>
      <c r="M59" s="40">
        <v>0</v>
      </c>
    </row>
    <row r="60" spans="1:13" s="7" customFormat="1" ht="21.75" customHeight="1">
      <c r="A60" s="20" t="s">
        <v>175</v>
      </c>
      <c r="G60" s="40">
        <v>0</v>
      </c>
      <c r="H60" s="40"/>
      <c r="I60" s="40">
        <v>-15789</v>
      </c>
      <c r="J60" s="40"/>
      <c r="K60" s="40">
        <v>-30219</v>
      </c>
      <c r="L60" s="40"/>
      <c r="M60" s="40">
        <v>-54264</v>
      </c>
    </row>
    <row r="61" spans="1:13" s="7" customFormat="1" ht="21.75" customHeight="1">
      <c r="A61" s="20" t="s">
        <v>216</v>
      </c>
      <c r="G61" s="40">
        <v>-60268</v>
      </c>
      <c r="H61" s="40"/>
      <c r="I61" s="40">
        <v>0</v>
      </c>
      <c r="J61" s="40"/>
      <c r="K61" s="40">
        <v>0</v>
      </c>
      <c r="L61" s="40"/>
      <c r="M61" s="40">
        <v>0</v>
      </c>
    </row>
    <row r="62" spans="1:13" s="7" customFormat="1" ht="21.75" customHeight="1">
      <c r="A62" s="20" t="s">
        <v>219</v>
      </c>
      <c r="G62" s="40">
        <v>-12850</v>
      </c>
      <c r="H62" s="40"/>
      <c r="I62" s="40">
        <v>-4102</v>
      </c>
      <c r="J62" s="40"/>
      <c r="K62" s="40">
        <v>0</v>
      </c>
      <c r="L62" s="40"/>
      <c r="M62" s="40">
        <v>0</v>
      </c>
    </row>
    <row r="63" spans="1:13" s="7" customFormat="1" ht="21.75" customHeight="1">
      <c r="A63" s="20" t="s">
        <v>218</v>
      </c>
      <c r="G63" s="40">
        <v>24</v>
      </c>
      <c r="H63" s="40"/>
      <c r="I63" s="40">
        <v>37</v>
      </c>
      <c r="J63" s="40"/>
      <c r="K63" s="40">
        <v>0</v>
      </c>
      <c r="L63" s="40"/>
      <c r="M63" s="40">
        <v>0</v>
      </c>
    </row>
    <row r="64" spans="1:13" s="7" customFormat="1" ht="21.75" customHeight="1">
      <c r="A64" s="20" t="s">
        <v>195</v>
      </c>
      <c r="G64" s="40">
        <v>0</v>
      </c>
      <c r="H64" s="40"/>
      <c r="I64" s="40">
        <v>0</v>
      </c>
      <c r="J64" s="40"/>
      <c r="K64" s="40">
        <v>0</v>
      </c>
      <c r="L64" s="40"/>
      <c r="M64" s="40">
        <v>208061</v>
      </c>
    </row>
    <row r="65" spans="1:13" s="7" customFormat="1" ht="21.75" customHeight="1">
      <c r="A65" s="20" t="s">
        <v>138</v>
      </c>
      <c r="G65" s="40">
        <v>5104</v>
      </c>
      <c r="H65" s="40"/>
      <c r="I65" s="40">
        <v>3052</v>
      </c>
      <c r="J65" s="40"/>
      <c r="K65" s="40">
        <v>444</v>
      </c>
      <c r="L65" s="40"/>
      <c r="M65" s="40">
        <v>56</v>
      </c>
    </row>
    <row r="66" spans="1:13" s="7" customFormat="1" ht="21.75" customHeight="1">
      <c r="A66" s="19" t="s">
        <v>179</v>
      </c>
      <c r="G66" s="66">
        <f>SUM(G54:G65)</f>
        <v>-391337</v>
      </c>
      <c r="H66" s="40"/>
      <c r="I66" s="66">
        <f>SUM(I54:I65)</f>
        <v>-249441</v>
      </c>
      <c r="J66" s="40"/>
      <c r="K66" s="66">
        <f>SUM(K54:K65)</f>
        <v>-47266</v>
      </c>
      <c r="L66" s="40"/>
      <c r="M66" s="66">
        <f>SUM(M54:M65)</f>
        <v>159807</v>
      </c>
    </row>
    <row r="67" spans="1:13" s="7" customFormat="1" ht="21.75" customHeight="1">
      <c r="A67" s="19" t="s">
        <v>42</v>
      </c>
      <c r="G67" s="40"/>
      <c r="H67" s="40"/>
      <c r="I67" s="40"/>
      <c r="J67" s="40"/>
      <c r="K67" s="40"/>
      <c r="L67" s="40"/>
      <c r="M67" s="40"/>
    </row>
    <row r="68" spans="1:13" s="7" customFormat="1" ht="21.75" customHeight="1">
      <c r="A68" s="20" t="s">
        <v>221</v>
      </c>
      <c r="G68" s="40">
        <v>208796</v>
      </c>
      <c r="H68" s="40"/>
      <c r="I68" s="40">
        <v>26536</v>
      </c>
      <c r="J68" s="40"/>
      <c r="K68" s="40">
        <v>206036</v>
      </c>
      <c r="L68" s="40"/>
      <c r="M68" s="40">
        <v>15004</v>
      </c>
    </row>
    <row r="69" spans="1:13" s="7" customFormat="1" ht="21.75" customHeight="1">
      <c r="A69" s="20" t="s">
        <v>220</v>
      </c>
      <c r="G69" s="40">
        <v>-29</v>
      </c>
      <c r="H69" s="40"/>
      <c r="I69" s="40">
        <v>7977</v>
      </c>
      <c r="J69" s="40"/>
      <c r="K69" s="40">
        <v>0</v>
      </c>
      <c r="L69" s="40"/>
      <c r="M69" s="40">
        <v>0</v>
      </c>
    </row>
    <row r="70" spans="1:13" s="7" customFormat="1" ht="21.75" customHeight="1">
      <c r="A70" s="20" t="s">
        <v>155</v>
      </c>
      <c r="G70" s="40">
        <v>157569</v>
      </c>
      <c r="H70" s="40"/>
      <c r="I70" s="40">
        <v>19543</v>
      </c>
      <c r="J70" s="40"/>
      <c r="K70" s="40">
        <v>0</v>
      </c>
      <c r="L70" s="40"/>
      <c r="M70" s="40">
        <v>0</v>
      </c>
    </row>
    <row r="71" spans="1:13" s="7" customFormat="1" ht="21.75" customHeight="1">
      <c r="A71" s="20" t="s">
        <v>162</v>
      </c>
      <c r="G71" s="40">
        <v>-163355</v>
      </c>
      <c r="H71" s="40"/>
      <c r="I71" s="40">
        <v>-245903</v>
      </c>
      <c r="J71" s="40"/>
      <c r="K71" s="40">
        <v>-100116</v>
      </c>
      <c r="L71" s="40"/>
      <c r="M71" s="40">
        <v>-159991</v>
      </c>
    </row>
    <row r="72" spans="1:13" s="7" customFormat="1" ht="21.75" customHeight="1">
      <c r="A72" s="20" t="s">
        <v>233</v>
      </c>
      <c r="G72" s="40"/>
      <c r="H72" s="40"/>
      <c r="I72" s="40"/>
      <c r="J72" s="40"/>
      <c r="K72" s="40"/>
      <c r="L72" s="40"/>
      <c r="M72" s="40"/>
    </row>
    <row r="73" spans="1:13" s="7" customFormat="1" ht="21.75" customHeight="1">
      <c r="A73" s="20" t="s">
        <v>217</v>
      </c>
      <c r="G73" s="40">
        <v>8862</v>
      </c>
      <c r="H73" s="40"/>
      <c r="I73" s="40">
        <v>0</v>
      </c>
      <c r="J73" s="40"/>
      <c r="K73" s="40">
        <v>0</v>
      </c>
      <c r="L73" s="40"/>
      <c r="M73" s="40">
        <v>0</v>
      </c>
    </row>
    <row r="74" spans="1:13" s="7" customFormat="1" ht="21.75" customHeight="1">
      <c r="A74" s="20" t="s">
        <v>135</v>
      </c>
      <c r="G74" s="40">
        <v>-16279</v>
      </c>
      <c r="H74" s="40"/>
      <c r="I74" s="40">
        <v>-13202</v>
      </c>
      <c r="J74" s="40"/>
      <c r="K74" s="40">
        <v>-2017</v>
      </c>
      <c r="L74" s="40"/>
      <c r="M74" s="40">
        <v>-1851</v>
      </c>
    </row>
    <row r="75" spans="1:13" s="7" customFormat="1" ht="21.75" customHeight="1">
      <c r="A75" s="20" t="s">
        <v>139</v>
      </c>
      <c r="G75" s="40">
        <v>-90989</v>
      </c>
      <c r="H75" s="40"/>
      <c r="I75" s="40">
        <v>-73729</v>
      </c>
      <c r="J75" s="40"/>
      <c r="K75" s="40">
        <v>-48869</v>
      </c>
      <c r="L75" s="40"/>
      <c r="M75" s="40">
        <v>-46826</v>
      </c>
    </row>
    <row r="76" spans="1:13" s="7" customFormat="1" ht="21.75" customHeight="1">
      <c r="A76" s="20" t="s">
        <v>176</v>
      </c>
      <c r="G76" s="40">
        <v>-146948</v>
      </c>
      <c r="H76" s="40"/>
      <c r="I76" s="40">
        <v>-137140</v>
      </c>
      <c r="J76" s="40"/>
      <c r="K76" s="40">
        <v>-146948</v>
      </c>
      <c r="L76" s="40"/>
      <c r="M76" s="40">
        <v>-95679</v>
      </c>
    </row>
    <row r="77" spans="1:13" s="7" customFormat="1" ht="21.75" customHeight="1">
      <c r="A77" s="19" t="s">
        <v>227</v>
      </c>
      <c r="G77" s="66">
        <f>SUM(G68:G76)</f>
        <v>-42373</v>
      </c>
      <c r="H77" s="40"/>
      <c r="I77" s="66">
        <f>SUM(I68:I76)</f>
        <v>-415918</v>
      </c>
      <c r="J77" s="40"/>
      <c r="K77" s="66">
        <f>SUM(K68:K76)</f>
        <v>-91914</v>
      </c>
      <c r="L77" s="40"/>
      <c r="M77" s="66">
        <f>SUM(M68:M76)</f>
        <v>-289343</v>
      </c>
    </row>
    <row r="78" spans="1:13" s="7" customFormat="1" ht="21.75" customHeight="1">
      <c r="A78" s="7" t="s">
        <v>222</v>
      </c>
    </row>
    <row r="79" spans="1:13" s="7" customFormat="1" ht="21.75" customHeight="1">
      <c r="A79" s="7" t="s">
        <v>88</v>
      </c>
      <c r="G79" s="64">
        <v>98395</v>
      </c>
      <c r="H79" s="40"/>
      <c r="I79" s="64">
        <v>28898</v>
      </c>
      <c r="J79" s="40"/>
      <c r="K79" s="64">
        <v>0</v>
      </c>
      <c r="L79" s="40"/>
      <c r="M79" s="64">
        <v>0</v>
      </c>
    </row>
    <row r="80" spans="1:13" s="7" customFormat="1" ht="21.75" customHeight="1">
      <c r="A80" s="19" t="s">
        <v>212</v>
      </c>
      <c r="G80" s="40">
        <f>SUM(G42,G66,G77:G79)</f>
        <v>53984</v>
      </c>
      <c r="H80" s="40"/>
      <c r="I80" s="40">
        <f>SUM(I42,I66,I77:I79)</f>
        <v>-53632</v>
      </c>
      <c r="J80" s="40"/>
      <c r="K80" s="40">
        <f>SUM(K42,K66,K77)</f>
        <v>-26839</v>
      </c>
      <c r="L80" s="40"/>
      <c r="M80" s="40">
        <f>SUM(M42,M66,M77)</f>
        <v>-6987</v>
      </c>
    </row>
    <row r="81" spans="1:13" s="7" customFormat="1" ht="21.75" customHeight="1">
      <c r="A81" s="20" t="s">
        <v>151</v>
      </c>
      <c r="G81" s="64">
        <v>183070</v>
      </c>
      <c r="H81" s="40"/>
      <c r="I81" s="64">
        <v>287097</v>
      </c>
      <c r="J81" s="40"/>
      <c r="K81" s="64">
        <v>50274</v>
      </c>
      <c r="L81" s="40"/>
      <c r="M81" s="64">
        <v>14870</v>
      </c>
    </row>
    <row r="82" spans="1:13" s="7" customFormat="1" ht="21.75" customHeight="1" thickBot="1">
      <c r="A82" s="19" t="s">
        <v>156</v>
      </c>
      <c r="G82" s="67">
        <f>SUM(G80:G81)</f>
        <v>237054</v>
      </c>
      <c r="H82" s="40"/>
      <c r="I82" s="67">
        <f>SUM(I80:I81)</f>
        <v>233465</v>
      </c>
      <c r="J82" s="40"/>
      <c r="K82" s="67">
        <f>SUM(K80:K81)</f>
        <v>23435</v>
      </c>
      <c r="L82" s="40"/>
      <c r="M82" s="67">
        <f>SUM(M80:M81)</f>
        <v>7883</v>
      </c>
    </row>
    <row r="83" spans="1:13" s="7" customFormat="1" ht="21.75" customHeight="1" thickTop="1">
      <c r="G83" s="40">
        <f>G82-bs!G11</f>
        <v>0</v>
      </c>
      <c r="H83" s="40"/>
      <c r="I83" s="40"/>
      <c r="J83" s="40"/>
      <c r="K83" s="40">
        <f>K82-bs!K11</f>
        <v>0</v>
      </c>
      <c r="L83" s="40"/>
      <c r="M83" s="40"/>
    </row>
    <row r="84" spans="1:13" s="7" customFormat="1" ht="21.75" customHeight="1">
      <c r="A84" s="19" t="s">
        <v>43</v>
      </c>
      <c r="G84" s="40"/>
      <c r="H84" s="40"/>
      <c r="I84" s="40"/>
      <c r="J84" s="40"/>
      <c r="K84" s="40"/>
      <c r="L84" s="40"/>
      <c r="M84" s="40"/>
    </row>
    <row r="85" spans="1:13" s="7" customFormat="1" ht="21.75" customHeight="1">
      <c r="A85" s="20" t="s">
        <v>96</v>
      </c>
      <c r="G85" s="40"/>
      <c r="H85" s="40"/>
      <c r="I85" s="40"/>
      <c r="J85" s="40"/>
      <c r="K85" s="40"/>
      <c r="L85" s="40"/>
      <c r="M85" s="40"/>
    </row>
    <row r="86" spans="1:13" s="7" customFormat="1" ht="21.75" customHeight="1">
      <c r="A86" s="7" t="s">
        <v>213</v>
      </c>
    </row>
    <row r="87" spans="1:13" s="7" customFormat="1" ht="21.75" customHeight="1">
      <c r="A87" s="7" t="s">
        <v>223</v>
      </c>
      <c r="G87" s="40">
        <v>-5994</v>
      </c>
      <c r="H87" s="40"/>
      <c r="I87" s="40">
        <v>-4288</v>
      </c>
      <c r="J87" s="40"/>
      <c r="K87" s="40">
        <v>1365</v>
      </c>
      <c r="L87" s="40"/>
      <c r="M87" s="40">
        <v>1111</v>
      </c>
    </row>
    <row r="88" spans="1:13" s="7" customFormat="1" ht="21.75" customHeight="1">
      <c r="A88" s="20" t="s">
        <v>188</v>
      </c>
      <c r="G88" s="40"/>
      <c r="H88" s="40"/>
      <c r="I88" s="40"/>
      <c r="J88" s="40"/>
      <c r="K88" s="40"/>
      <c r="L88" s="40"/>
      <c r="M88" s="40"/>
    </row>
    <row r="89" spans="1:13" s="7" customFormat="1" ht="21.75" customHeight="1">
      <c r="A89" s="20" t="s">
        <v>177</v>
      </c>
      <c r="G89" s="63">
        <v>91664</v>
      </c>
      <c r="H89" s="40"/>
      <c r="I89" s="63">
        <v>177</v>
      </c>
      <c r="J89" s="40"/>
      <c r="K89" s="63">
        <v>0</v>
      </c>
      <c r="L89" s="40"/>
      <c r="M89" s="63">
        <v>-3209</v>
      </c>
    </row>
    <row r="90" spans="1:13" s="7" customFormat="1" ht="21.75" customHeight="1">
      <c r="A90" s="20" t="s">
        <v>178</v>
      </c>
      <c r="G90" s="63">
        <v>3576</v>
      </c>
      <c r="H90" s="40"/>
      <c r="I90" s="63">
        <v>37706</v>
      </c>
      <c r="J90" s="40"/>
      <c r="K90" s="63">
        <v>0</v>
      </c>
      <c r="L90" s="40"/>
      <c r="M90" s="63">
        <v>6179</v>
      </c>
    </row>
    <row r="91" spans="1:13" s="7" customFormat="1" ht="21.75" customHeight="1">
      <c r="A91" s="20" t="s">
        <v>209</v>
      </c>
      <c r="G91" s="63">
        <v>0</v>
      </c>
      <c r="I91" s="63">
        <v>6797</v>
      </c>
      <c r="K91" s="63">
        <v>0</v>
      </c>
      <c r="M91" s="63">
        <v>0</v>
      </c>
    </row>
    <row r="92" spans="1:13" s="7" customFormat="1" ht="21.75" customHeight="1">
      <c r="A92" s="20"/>
      <c r="G92" s="63"/>
      <c r="I92" s="63"/>
      <c r="K92" s="63"/>
      <c r="M92" s="63"/>
    </row>
    <row r="93" spans="1:13" s="7" customFormat="1" ht="21.75" customHeight="1">
      <c r="A93" s="20" t="s">
        <v>228</v>
      </c>
      <c r="G93" s="63"/>
      <c r="I93" s="63"/>
      <c r="K93" s="63"/>
      <c r="M93" s="14"/>
    </row>
  </sheetData>
  <mergeCells count="4">
    <mergeCell ref="G6:I6"/>
    <mergeCell ref="K6:M6"/>
    <mergeCell ref="G51:I51"/>
    <mergeCell ref="K51:M51"/>
  </mergeCells>
  <pageMargins left="0.68" right="0.39370078740157483" top="0.78740157480314965" bottom="0.39370078740157483" header="0.19685039370078741" footer="0.19685039370078741"/>
  <pageSetup paperSize="9" scale="69" orientation="portrait" r:id="rId1"/>
  <rowBreaks count="1" manualBreakCount="1">
    <brk id="45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AD0F3689E4A409E5203C75A5E079E" ma:contentTypeVersion="6" ma:contentTypeDescription="Create a new document." ma:contentTypeScope="" ma:versionID="295dc5255e0ff1e2388b7924b8cf075d">
  <xsd:schema xmlns:xsd="http://www.w3.org/2001/XMLSchema" xmlns:xs="http://www.w3.org/2001/XMLSchema" xmlns:p="http://schemas.microsoft.com/office/2006/metadata/properties" xmlns:ns2="b903bc94-8601-47ef-a3ef-fbc72f899000" targetNamespace="http://schemas.microsoft.com/office/2006/metadata/properties" ma:root="true" ma:fieldsID="462754e8ff5e9527df0d7036f5811666" ns2:_="">
    <xsd:import namespace="b903bc94-8601-47ef-a3ef-fbc72f8990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03bc94-8601-47ef-a3ef-fbc72f8990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C99830-4110-4C2B-A36C-020ED28F656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B7F7C68-BC7B-4547-B624-5BD33DE8EE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0C5321-BBD7-454F-BE3E-14737893F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03bc94-8601-47ef-a3ef-fbc72f8990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company</vt:lpstr>
      <vt:lpstr>cashflow</vt:lpstr>
      <vt:lpstr>bs!Print_Area</vt:lpstr>
      <vt:lpstr>cashflow!Print_Area</vt:lpstr>
      <vt:lpstr>company!Print_Area</vt:lpstr>
      <vt:lpstr>conso!Print_Area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Kamolwan.Theeravetch</dc:creator>
  <cp:lastModifiedBy>Natthamon Khongdeechan</cp:lastModifiedBy>
  <cp:lastPrinted>2024-05-08T13:41:15Z</cp:lastPrinted>
  <dcterms:created xsi:type="dcterms:W3CDTF">2011-10-03T07:02:46Z</dcterms:created>
  <dcterms:modified xsi:type="dcterms:W3CDTF">2024-08-08T07:48:20Z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0x010100808AD0F3689E4A409E5203C75A5E079E</vt:lpwstr>
  </property>
</Properties>
</file>