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phawut.t\Desktop\FINANCIAL STATEMENT\"/>
    </mc:Choice>
  </mc:AlternateContent>
  <xr:revisionPtr revIDLastSave="0" documentId="8_{E57BFF93-59FE-418D-817A-EFCAD4D4C850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bs" sheetId="12" r:id="rId1"/>
    <sheet name="pl" sheetId="10" r:id="rId2"/>
    <sheet name="conso" sheetId="5" r:id="rId3"/>
    <sheet name="company" sheetId="2" r:id="rId4"/>
    <sheet name="cashflow" sheetId="11" r:id="rId5"/>
  </sheets>
  <definedNames>
    <definedName name="_xlnm.Print_Area" localSheetId="0">bs!$A$1:$M$99</definedName>
    <definedName name="_xlnm.Print_Area" localSheetId="4">cashflow!$A$1:$M$92</definedName>
    <definedName name="_xlnm.Print_Area" localSheetId="3">company!$A$1:$M$25</definedName>
    <definedName name="_xlnm.Print_Area" localSheetId="2">conso!$A$1:$T$38</definedName>
    <definedName name="_xlnm.Print_Area" localSheetId="1">pl!$A$1:$M$136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5" l="1"/>
  <c r="R26" i="5"/>
  <c r="G81" i="11" l="1"/>
  <c r="K81" i="11"/>
  <c r="L29" i="5"/>
  <c r="P29" i="5" s="1"/>
  <c r="T29" i="5" s="1"/>
  <c r="G133" i="10"/>
  <c r="K133" i="10"/>
  <c r="K87" i="12"/>
  <c r="I133" i="10"/>
  <c r="L21" i="2"/>
  <c r="P31" i="5"/>
  <c r="L14" i="2" l="1"/>
  <c r="L26" i="5"/>
  <c r="R17" i="5"/>
  <c r="R16" i="5"/>
  <c r="D18" i="5"/>
  <c r="D23" i="5" s="1"/>
  <c r="P19" i="5"/>
  <c r="T19" i="5" s="1"/>
  <c r="L16" i="5"/>
  <c r="L18" i="5" s="1"/>
  <c r="A4" i="11"/>
  <c r="A4" i="2"/>
  <c r="A4" i="5"/>
  <c r="A136" i="10"/>
  <c r="I128" i="10"/>
  <c r="G128" i="10"/>
  <c r="I123" i="10"/>
  <c r="G123" i="10"/>
  <c r="M119" i="10"/>
  <c r="K119" i="10"/>
  <c r="I119" i="10"/>
  <c r="G119" i="10"/>
  <c r="A116" i="10"/>
  <c r="A112" i="10"/>
  <c r="M107" i="10"/>
  <c r="K107" i="10"/>
  <c r="I107" i="10"/>
  <c r="G107" i="10"/>
  <c r="M101" i="10"/>
  <c r="K101" i="10"/>
  <c r="I101" i="10"/>
  <c r="G101" i="10"/>
  <c r="M88" i="10"/>
  <c r="K88" i="10"/>
  <c r="I88" i="10"/>
  <c r="G88" i="10"/>
  <c r="M82" i="10"/>
  <c r="K82" i="10"/>
  <c r="I82" i="10"/>
  <c r="G82" i="10"/>
  <c r="M108" i="10" l="1"/>
  <c r="I89" i="10"/>
  <c r="G89" i="10"/>
  <c r="G91" i="10" s="1"/>
  <c r="G93" i="10" s="1"/>
  <c r="I108" i="10"/>
  <c r="G108" i="10"/>
  <c r="M89" i="10"/>
  <c r="K108" i="10"/>
  <c r="K89" i="10"/>
  <c r="K91" i="10" s="1"/>
  <c r="G9" i="11" l="1"/>
  <c r="M91" i="10"/>
  <c r="I91" i="10"/>
  <c r="G124" i="10"/>
  <c r="G109" i="10"/>
  <c r="G129" i="10" s="1"/>
  <c r="K93" i="10"/>
  <c r="K109" i="10" s="1"/>
  <c r="K9" i="11"/>
  <c r="M9" i="11" l="1"/>
  <c r="M93" i="10"/>
  <c r="M109" i="10" s="1"/>
  <c r="I9" i="11"/>
  <c r="I93" i="10"/>
  <c r="K121" i="10"/>
  <c r="K126" i="10"/>
  <c r="A92" i="11"/>
  <c r="A46" i="11"/>
  <c r="A25" i="2"/>
  <c r="A38" i="5"/>
  <c r="A68" i="10"/>
  <c r="A44" i="10"/>
  <c r="A93" i="12"/>
  <c r="A66" i="12"/>
  <c r="I124" i="10" l="1"/>
  <c r="I109" i="10"/>
  <c r="M126" i="10"/>
  <c r="M121" i="10"/>
  <c r="M133" i="10" s="1"/>
  <c r="J18" i="2"/>
  <c r="T31" i="5"/>
  <c r="K53" i="12"/>
  <c r="M87" i="12"/>
  <c r="J11" i="2" l="1"/>
  <c r="I129" i="10"/>
  <c r="P15" i="5"/>
  <c r="T15" i="5" s="1"/>
  <c r="P25" i="5" l="1"/>
  <c r="T25" i="5" s="1"/>
  <c r="P26" i="5"/>
  <c r="P27" i="5"/>
  <c r="L36" i="5"/>
  <c r="T27" i="5" l="1"/>
  <c r="T26" i="5"/>
  <c r="P22" i="5" l="1"/>
  <c r="T22" i="5" s="1"/>
  <c r="M62" i="12"/>
  <c r="K62" i="12"/>
  <c r="I62" i="12"/>
  <c r="G62" i="12"/>
  <c r="G53" i="12" l="1"/>
  <c r="I53" i="12"/>
  <c r="M53" i="12"/>
  <c r="J23" i="2" l="1"/>
  <c r="H23" i="2"/>
  <c r="F23" i="2"/>
  <c r="D23" i="2"/>
  <c r="A22" i="2"/>
  <c r="A17" i="2"/>
  <c r="A15" i="2"/>
  <c r="A10" i="2"/>
  <c r="R36" i="5"/>
  <c r="N36" i="5"/>
  <c r="J36" i="5"/>
  <c r="H36" i="5"/>
  <c r="F36" i="5"/>
  <c r="D36" i="5"/>
  <c r="P34" i="5"/>
  <c r="T34" i="5" s="1"/>
  <c r="G65" i="10"/>
  <c r="I65" i="10"/>
  <c r="I72" i="12"/>
  <c r="G72" i="12"/>
  <c r="I41" i="12"/>
  <c r="G41" i="12"/>
  <c r="M78" i="11" l="1"/>
  <c r="M66" i="11"/>
  <c r="I78" i="11"/>
  <c r="I66" i="11"/>
  <c r="I60" i="10"/>
  <c r="I55" i="10"/>
  <c r="M39" i="10"/>
  <c r="M33" i="10"/>
  <c r="M20" i="10"/>
  <c r="M14" i="10"/>
  <c r="I39" i="10"/>
  <c r="I33" i="10"/>
  <c r="I20" i="10"/>
  <c r="I14" i="10"/>
  <c r="I87" i="12"/>
  <c r="M31" i="12"/>
  <c r="K31" i="12"/>
  <c r="I31" i="12"/>
  <c r="M18" i="12"/>
  <c r="K18" i="12"/>
  <c r="I18" i="12"/>
  <c r="G87" i="12"/>
  <c r="M72" i="12"/>
  <c r="K72" i="12"/>
  <c r="A69" i="12"/>
  <c r="M41" i="12"/>
  <c r="K41" i="12"/>
  <c r="A38" i="12"/>
  <c r="G31" i="12"/>
  <c r="G18" i="12"/>
  <c r="I40" i="10" l="1"/>
  <c r="G32" i="12"/>
  <c r="M40" i="10"/>
  <c r="I32" i="12"/>
  <c r="M32" i="12"/>
  <c r="I89" i="12"/>
  <c r="G89" i="12"/>
  <c r="K32" i="12"/>
  <c r="G63" i="12"/>
  <c r="K89" i="12"/>
  <c r="M89" i="12"/>
  <c r="M21" i="10"/>
  <c r="I21" i="10"/>
  <c r="K63" i="12"/>
  <c r="I63" i="12"/>
  <c r="M63" i="12"/>
  <c r="J12" i="2" l="1"/>
  <c r="I90" i="12"/>
  <c r="G90" i="12"/>
  <c r="G91" i="12" s="1"/>
  <c r="I23" i="10"/>
  <c r="M23" i="10"/>
  <c r="M90" i="12"/>
  <c r="K90" i="12"/>
  <c r="K91" i="12" s="1"/>
  <c r="K66" i="11"/>
  <c r="G66" i="11"/>
  <c r="I25" i="10" l="1"/>
  <c r="I91" i="12"/>
  <c r="I30" i="11"/>
  <c r="M25" i="10"/>
  <c r="M30" i="11"/>
  <c r="I41" i="10"/>
  <c r="M91" i="12"/>
  <c r="L17" i="2"/>
  <c r="I61" i="10" l="1"/>
  <c r="M41" i="10"/>
  <c r="I56" i="10"/>
  <c r="L23" i="2"/>
  <c r="M41" i="11"/>
  <c r="M58" i="10"/>
  <c r="I41" i="11"/>
  <c r="M53" i="10"/>
  <c r="P36" i="5"/>
  <c r="I43" i="11" l="1"/>
  <c r="M65" i="10"/>
  <c r="M43" i="11"/>
  <c r="T36" i="5"/>
  <c r="G78" i="11"/>
  <c r="K78" i="11"/>
  <c r="L10" i="2"/>
  <c r="M80" i="11" l="1"/>
  <c r="I80" i="11"/>
  <c r="M82" i="11" l="1"/>
  <c r="I82" i="11"/>
  <c r="H18" i="5"/>
  <c r="H23" i="5" s="1"/>
  <c r="H28" i="5"/>
  <c r="H35" i="5" s="1"/>
  <c r="H37" i="5" l="1"/>
  <c r="M53" i="11"/>
  <c r="K53" i="11"/>
  <c r="I53" i="11"/>
  <c r="G53" i="11"/>
  <c r="M51" i="10"/>
  <c r="K51" i="10"/>
  <c r="I51" i="10"/>
  <c r="G51" i="10"/>
  <c r="G60" i="10" l="1"/>
  <c r="G55" i="10"/>
  <c r="K39" i="10"/>
  <c r="G39" i="10"/>
  <c r="K33" i="10"/>
  <c r="G33" i="10"/>
  <c r="N28" i="5" s="1"/>
  <c r="N35" i="5" s="1"/>
  <c r="K20" i="10"/>
  <c r="G20" i="10"/>
  <c r="K14" i="10"/>
  <c r="G14" i="10"/>
  <c r="N37" i="5" l="1"/>
  <c r="R28" i="5"/>
  <c r="G21" i="10"/>
  <c r="G23" i="10" s="1"/>
  <c r="G25" i="10" s="1"/>
  <c r="G56" i="10" s="1"/>
  <c r="K21" i="10"/>
  <c r="K23" i="10" s="1"/>
  <c r="K25" i="10" s="1"/>
  <c r="G40" i="10"/>
  <c r="K40" i="10"/>
  <c r="J19" i="2" s="1"/>
  <c r="R35" i="5" l="1"/>
  <c r="L28" i="5"/>
  <c r="G41" i="10"/>
  <c r="G61" i="10" s="1"/>
  <c r="K41" i="10"/>
  <c r="L35" i="5" l="1"/>
  <c r="R37" i="5"/>
  <c r="K53" i="10"/>
  <c r="K65" i="10" s="1"/>
  <c r="K58" i="10"/>
  <c r="L37" i="5" l="1"/>
  <c r="A50" i="11" l="1"/>
  <c r="A48" i="10"/>
  <c r="K30" i="11" l="1"/>
  <c r="K41" i="11" s="1"/>
  <c r="G30" i="11"/>
  <c r="G41" i="11" l="1"/>
  <c r="G43" i="11" s="1"/>
  <c r="K43" i="11"/>
  <c r="K80" i="11" s="1"/>
  <c r="K82" i="11" s="1"/>
  <c r="K83" i="11" s="1"/>
  <c r="G80" i="11" l="1"/>
  <c r="G82" i="11" s="1"/>
  <c r="G83" i="11" s="1"/>
  <c r="R18" i="5"/>
  <c r="R23" i="5" s="1"/>
  <c r="N18" i="5"/>
  <c r="N23" i="5" s="1"/>
  <c r="L23" i="5"/>
  <c r="J18" i="5"/>
  <c r="J23" i="5" s="1"/>
  <c r="F18" i="5"/>
  <c r="F23" i="5" s="1"/>
  <c r="J28" i="5" l="1"/>
  <c r="J35" i="5" s="1"/>
  <c r="F28" i="5"/>
  <c r="F35" i="5" s="1"/>
  <c r="D28" i="5"/>
  <c r="D35" i="5" s="1"/>
  <c r="P17" i="5"/>
  <c r="P16" i="5"/>
  <c r="D37" i="5" l="1"/>
  <c r="F37" i="5"/>
  <c r="J37" i="5"/>
  <c r="P28" i="5"/>
  <c r="T17" i="5"/>
  <c r="T16" i="5"/>
  <c r="P18" i="5"/>
  <c r="P23" i="5" s="1"/>
  <c r="P35" i="5" l="1"/>
  <c r="T28" i="5"/>
  <c r="T18" i="5"/>
  <c r="T23" i="5" s="1"/>
  <c r="T35" i="5" l="1"/>
  <c r="P37" i="5"/>
  <c r="T37" i="5" l="1"/>
  <c r="H20" i="2"/>
  <c r="H22" i="2" s="1"/>
  <c r="F20" i="2"/>
  <c r="F22" i="2" s="1"/>
  <c r="D20" i="2"/>
  <c r="D22" i="2" s="1"/>
  <c r="H13" i="2"/>
  <c r="H15" i="2" s="1"/>
  <c r="F13" i="2"/>
  <c r="F15" i="2" s="1"/>
  <c r="D13" i="2"/>
  <c r="D15" i="2" s="1"/>
  <c r="F24" i="2" l="1"/>
  <c r="D24" i="2"/>
  <c r="H24" i="2"/>
  <c r="J20" i="2"/>
  <c r="J22" i="2" s="1"/>
  <c r="J13" i="2" l="1"/>
  <c r="J15" i="2" s="1"/>
  <c r="J24" i="2" l="1"/>
  <c r="L11" i="2"/>
  <c r="L12" i="2" l="1"/>
  <c r="L13" i="2" l="1"/>
  <c r="L15" i="2" s="1"/>
  <c r="L19" i="2"/>
  <c r="L18" i="2" l="1"/>
  <c r="L20" i="2" l="1"/>
  <c r="L22" i="2" s="1"/>
  <c r="L24" i="2" l="1"/>
</calcChain>
</file>

<file path=xl/sharedStrings.xml><?xml version="1.0" encoding="utf-8"?>
<sst xmlns="http://schemas.openxmlformats.org/spreadsheetml/2006/main" count="384" uniqueCount="234">
  <si>
    <t>Note</t>
  </si>
  <si>
    <t>Assets</t>
  </si>
  <si>
    <t>Current assets</t>
  </si>
  <si>
    <t>Cash and cash equivalents</t>
  </si>
  <si>
    <t>Other current assets</t>
  </si>
  <si>
    <t>Total current assets</t>
  </si>
  <si>
    <t>Non-current assets</t>
  </si>
  <si>
    <t>Other non-current assets</t>
  </si>
  <si>
    <t>Total non-current assets</t>
  </si>
  <si>
    <t>Total assets</t>
  </si>
  <si>
    <t>Liabilities and shareholders' equity</t>
  </si>
  <si>
    <t>Current liabilities</t>
  </si>
  <si>
    <t>Other current liabilities</t>
  </si>
  <si>
    <t>Total current liabilities</t>
  </si>
  <si>
    <t>Total liabilities</t>
  </si>
  <si>
    <t>Shareholders' equity</t>
  </si>
  <si>
    <t>Share capital</t>
  </si>
  <si>
    <t xml:space="preserve">   Registered</t>
  </si>
  <si>
    <t>Premium on ordinary shares</t>
  </si>
  <si>
    <t>Retained earnings</t>
  </si>
  <si>
    <t xml:space="preserve">   Appropriated - statutory reserve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</si>
  <si>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</si>
  <si>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</si>
  <si>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</si>
  <si>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</si>
  <si>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</si>
  <si>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Sales</t>
  </si>
  <si>
    <t>Other income</t>
  </si>
  <si>
    <t>Total revenues</t>
  </si>
  <si>
    <t>Expenses</t>
  </si>
  <si>
    <t>Cost of sales</t>
  </si>
  <si>
    <t>Administrative expenses</t>
  </si>
  <si>
    <t>Total expenses</t>
  </si>
  <si>
    <t>Finance cost</t>
  </si>
  <si>
    <t>Cash flows from operating activities</t>
  </si>
  <si>
    <t xml:space="preserve">   Depreciation and amortisation</t>
  </si>
  <si>
    <t xml:space="preserve">   Inventories</t>
  </si>
  <si>
    <t xml:space="preserve">   Other current assets</t>
  </si>
  <si>
    <t xml:space="preserve">   Other non-current assets</t>
  </si>
  <si>
    <t>Operating liabilities increase (decrease)</t>
  </si>
  <si>
    <t xml:space="preserve">   Other current liabilities</t>
  </si>
  <si>
    <t>Cash flows from investing activities</t>
  </si>
  <si>
    <t>Cash flows from financing activities</t>
  </si>
  <si>
    <t>Supplemental cash flows information</t>
  </si>
  <si>
    <t xml:space="preserve">Retained earnings </t>
  </si>
  <si>
    <t>Premium on</t>
  </si>
  <si>
    <t>Appropriated -</t>
  </si>
  <si>
    <t>share capital</t>
  </si>
  <si>
    <t>ordinary shares</t>
  </si>
  <si>
    <t>Unappropriated</t>
  </si>
  <si>
    <t>Total</t>
  </si>
  <si>
    <t>Inventories</t>
  </si>
  <si>
    <t>Property, plant and equipment</t>
  </si>
  <si>
    <t>Intangible assets</t>
  </si>
  <si>
    <t>Profit or loss:</t>
  </si>
  <si>
    <t>Other comprehensive income:</t>
  </si>
  <si>
    <t>Profit before tax</t>
  </si>
  <si>
    <t xml:space="preserve">Adjustments to reconcile profit before tax to </t>
  </si>
  <si>
    <t xml:space="preserve">   net cash provided by (paid from) operating activities:</t>
  </si>
  <si>
    <t xml:space="preserve">   Interest income</t>
  </si>
  <si>
    <t xml:space="preserve">Profit from operating activities before  </t>
  </si>
  <si>
    <t xml:space="preserve">   changes in operating assets and liabilities</t>
  </si>
  <si>
    <t>Operating assets (increase) decrease</t>
  </si>
  <si>
    <t>Issued and</t>
  </si>
  <si>
    <t>Profit before income tax expenses</t>
  </si>
  <si>
    <t>Statement of changes in shareholders' equity</t>
  </si>
  <si>
    <t>paid-up</t>
  </si>
  <si>
    <t>Deferred tax assets</t>
  </si>
  <si>
    <t xml:space="preserve">   Issued and paid-up </t>
  </si>
  <si>
    <t>Statement of comprehensive income</t>
  </si>
  <si>
    <t>Statement of financial position</t>
  </si>
  <si>
    <t>Statement of financial position (continued)</t>
  </si>
  <si>
    <t>Withholding tax deducted at source</t>
  </si>
  <si>
    <t>Separate financial statements</t>
  </si>
  <si>
    <t>Consolidated financial statements</t>
  </si>
  <si>
    <t>financial statements</t>
  </si>
  <si>
    <t>Other components of shareholders' equity</t>
  </si>
  <si>
    <t>of shareholders' equity</t>
  </si>
  <si>
    <t>Other components</t>
  </si>
  <si>
    <t>Other comprehensive income</t>
  </si>
  <si>
    <t>on translation of</t>
  </si>
  <si>
    <t>in foreign currency</t>
  </si>
  <si>
    <t>Exchange differences</t>
  </si>
  <si>
    <t xml:space="preserve">Other comprehensive income to be reclassified </t>
  </si>
  <si>
    <t>Exchange differences on translation of</t>
  </si>
  <si>
    <t xml:space="preserve">   financial statements in foreign currency</t>
  </si>
  <si>
    <t>Other comprehensive income to be reclassified</t>
  </si>
  <si>
    <r>
      <t xml:space="preserve">   </t>
    </r>
    <r>
      <rPr>
        <i/>
        <sz val="11"/>
        <rFont val="Arial"/>
        <family val="2"/>
      </rPr>
      <t>to profit or loss in subsequent periods</t>
    </r>
  </si>
  <si>
    <t>Advance payment for purchasing of molds</t>
  </si>
  <si>
    <t>Non-current liabilities</t>
  </si>
  <si>
    <t>Total non-current liabilities</t>
  </si>
  <si>
    <t>Statement of cash flows</t>
  </si>
  <si>
    <t>Statement of cash flows (continued)</t>
  </si>
  <si>
    <t>Non-cash items consist of:</t>
  </si>
  <si>
    <r>
      <t xml:space="preserve">   </t>
    </r>
    <r>
      <rPr>
        <sz val="11"/>
        <rFont val="Arial"/>
        <family val="2"/>
      </rPr>
      <t>to profit or loss in subsequent periods - net of income tax</t>
    </r>
  </si>
  <si>
    <t>Restricted bank deposits</t>
  </si>
  <si>
    <t>Investments in subsidiaries</t>
  </si>
  <si>
    <t>Goodwill</t>
  </si>
  <si>
    <t>Current portion of long-term loans from banks</t>
  </si>
  <si>
    <t>Liabilities associated with put options granted</t>
  </si>
  <si>
    <t>Deferred tax liabilities</t>
  </si>
  <si>
    <t>Equity attributable to owners of the Company</t>
  </si>
  <si>
    <t>Non-controlling interests of the subsidiaries</t>
  </si>
  <si>
    <t>Thai Plaspac Public Company Limited and its subsidiaries</t>
  </si>
  <si>
    <t>Equity holders of the Company</t>
  </si>
  <si>
    <t>Total comprehensive income attributable to:</t>
  </si>
  <si>
    <t xml:space="preserve">Total equity </t>
  </si>
  <si>
    <t>attributable to</t>
  </si>
  <si>
    <t>owners of the Company</t>
  </si>
  <si>
    <t>Equity attributable</t>
  </si>
  <si>
    <t xml:space="preserve"> to non-controlling</t>
  </si>
  <si>
    <t xml:space="preserve"> interests of</t>
  </si>
  <si>
    <t>the subsidiaries</t>
  </si>
  <si>
    <t xml:space="preserve">   Amortisation of financial fees</t>
  </si>
  <si>
    <t>Gain on exchange</t>
  </si>
  <si>
    <t>Other comprehensive income not to be reclassified</t>
  </si>
  <si>
    <t xml:space="preserve">   to profit or loss in subsequent periods</t>
  </si>
  <si>
    <t xml:space="preserve">   to profit or loss in subsequent periods - net of income tax</t>
  </si>
  <si>
    <t>Statement of comprehensive income (continued)</t>
  </si>
  <si>
    <t xml:space="preserve">      326,550,000 ordinary shares of Baht 1 each</t>
  </si>
  <si>
    <t xml:space="preserve">      326,549,999 ordinary shares of Baht 1 each</t>
  </si>
  <si>
    <t>Other current financial assets</t>
  </si>
  <si>
    <t>Other non-current financial assets</t>
  </si>
  <si>
    <t>Right-of-use assets</t>
  </si>
  <si>
    <t>Selling and distribution expenses</t>
  </si>
  <si>
    <t>Advance payment for purchasing of raw materials</t>
  </si>
  <si>
    <t>Cash paid for lease liabilities</t>
  </si>
  <si>
    <t>Current portion of lease liabilities</t>
  </si>
  <si>
    <t xml:space="preserve">   Corporate income tax paid</t>
  </si>
  <si>
    <t>Interest received</t>
  </si>
  <si>
    <t>Interest paid</t>
  </si>
  <si>
    <t>in the subsidiary</t>
  </si>
  <si>
    <t>in ownership interest</t>
  </si>
  <si>
    <t xml:space="preserve">      forward exchange contracts</t>
  </si>
  <si>
    <t>(Unit: Thousand Baht)</t>
  </si>
  <si>
    <t>(Unaudited but reviewed)</t>
  </si>
  <si>
    <t>Profit for the period</t>
  </si>
  <si>
    <t>Other comprehensive income for the period</t>
  </si>
  <si>
    <t>Total comprehensive income for the period</t>
  </si>
  <si>
    <t>Other current financial liabilities</t>
  </si>
  <si>
    <t>Income tax expenses</t>
  </si>
  <si>
    <t>Cash and cash equivalents at beginning of period</t>
  </si>
  <si>
    <t>(Unaudited</t>
  </si>
  <si>
    <t>(Audited)</t>
  </si>
  <si>
    <t>but reviewed)</t>
  </si>
  <si>
    <t>Cash receipt from long-term loans from banks</t>
  </si>
  <si>
    <t>Cash and cash equivalents at end of period</t>
  </si>
  <si>
    <t>2, 3</t>
  </si>
  <si>
    <t>Bank overdrafts and short-term loans from banks</t>
  </si>
  <si>
    <t xml:space="preserve">   granted to non-controlling interests</t>
  </si>
  <si>
    <t>Proceeds from sales of equipment</t>
  </si>
  <si>
    <t>Acquisitions of intangible assets</t>
  </si>
  <si>
    <t>Repayments of long-term loans from banks</t>
  </si>
  <si>
    <t>Dividend income</t>
  </si>
  <si>
    <t>Loss on exchange</t>
  </si>
  <si>
    <t xml:space="preserve">Earnings per share </t>
  </si>
  <si>
    <t>Basic earnings per share</t>
  </si>
  <si>
    <t xml:space="preserve">   Profit attributable to equity holders of the Company</t>
  </si>
  <si>
    <t>Profit attributable to:</t>
  </si>
  <si>
    <t>Other non-current financial liabilities</t>
  </si>
  <si>
    <t>(Unit: Baht)</t>
  </si>
  <si>
    <t xml:space="preserve">   of the subsidiaries</t>
  </si>
  <si>
    <t xml:space="preserve">   Unrealised loss (gain) on exchange rate</t>
  </si>
  <si>
    <t xml:space="preserve">   Dividend income</t>
  </si>
  <si>
    <t>Net cash flows from operating activities</t>
  </si>
  <si>
    <t>Cash paid for investments in subsidiaries</t>
  </si>
  <si>
    <t>Dividend paid</t>
  </si>
  <si>
    <t xml:space="preserve">   Increase in right-of-use assets from lease liabilities</t>
  </si>
  <si>
    <t>Net cash flows from (used in) investing activities</t>
  </si>
  <si>
    <t xml:space="preserve">   short-term loans from banks</t>
  </si>
  <si>
    <t xml:space="preserve">Increase (decrease) in bank overdrafts and </t>
  </si>
  <si>
    <t>Operating profit</t>
  </si>
  <si>
    <t xml:space="preserve">Subsidiaries paid dividend to non-controlling </t>
  </si>
  <si>
    <t xml:space="preserve">   interests of the subsidiaries</t>
  </si>
  <si>
    <t>Balance as at 1 January 2024</t>
  </si>
  <si>
    <t xml:space="preserve">   Other non-current financial liabilities</t>
  </si>
  <si>
    <t xml:space="preserve">   Loss (gain) on disposals of equipment</t>
  </si>
  <si>
    <t>Decrease (increase) in other current financial assets</t>
  </si>
  <si>
    <t xml:space="preserve">Increase in liabilities associated with put options </t>
  </si>
  <si>
    <t xml:space="preserve">   Loss from fair value measurement of assets associated with </t>
  </si>
  <si>
    <t xml:space="preserve">      purchasing of equipment</t>
  </si>
  <si>
    <t xml:space="preserve">   to holders of non-controlling interests</t>
  </si>
  <si>
    <t>Acquisition of building and equipment</t>
  </si>
  <si>
    <t>Cash receipt from dividend from the subsidiaries</t>
  </si>
  <si>
    <t>Short-term loans to related parties</t>
  </si>
  <si>
    <t>Long-term loans from banks - net of current portion</t>
  </si>
  <si>
    <t>Lease liabilities - net of current portion</t>
  </si>
  <si>
    <t>statutory reserve</t>
  </si>
  <si>
    <t xml:space="preserve">      call options granted by non-controlling interests </t>
  </si>
  <si>
    <t xml:space="preserve">      of the subsidiary</t>
  </si>
  <si>
    <t>Balance as at 1 January 2025</t>
  </si>
  <si>
    <t>31 December 2024</t>
  </si>
  <si>
    <t>Trade and other current receivables</t>
  </si>
  <si>
    <t>Trade and other current payables</t>
  </si>
  <si>
    <t xml:space="preserve">Less: Income tax effect </t>
  </si>
  <si>
    <t xml:space="preserve">   Unrealised loss from fair value measurement of</t>
  </si>
  <si>
    <t>Decrease (increase) in restricted bank deposits</t>
  </si>
  <si>
    <t xml:space="preserve">   Reduction of inventories to net realisable value (reversal)</t>
  </si>
  <si>
    <t xml:space="preserve">   Interest expenses</t>
  </si>
  <si>
    <t>Net foreign exchange difference</t>
  </si>
  <si>
    <t xml:space="preserve">   Increase (decrease) in accounts payable for </t>
  </si>
  <si>
    <t>Corporate income tax payable</t>
  </si>
  <si>
    <t>Deficit from change in ownership interest in the subsidiary</t>
  </si>
  <si>
    <t>from change</t>
  </si>
  <si>
    <t>Statement of changes in shareholders' equity (continued)</t>
  </si>
  <si>
    <t xml:space="preserve">   Trade and other current receivables</t>
  </si>
  <si>
    <t xml:space="preserve">   Trade and other current payables</t>
  </si>
  <si>
    <t xml:space="preserve">   Non-current provision for employee benefits</t>
  </si>
  <si>
    <t>Surplus (deficit)</t>
  </si>
  <si>
    <t>The accompanying condensed notes to interim financial statements are an integral part of the financial statements.</t>
  </si>
  <si>
    <t>Non-current provision for employee benefits</t>
  </si>
  <si>
    <t>Remeasurement loss on defined benefit plans</t>
  </si>
  <si>
    <t xml:space="preserve">   Non-current provision for employee benefits expenses</t>
  </si>
  <si>
    <t>Decrease in short-term loans to related parties</t>
  </si>
  <si>
    <t>As at 30 June 2025</t>
  </si>
  <si>
    <t>30 June 2025</t>
  </si>
  <si>
    <t>For the three-month period ended 30 June 2025</t>
  </si>
  <si>
    <t>Balance as at 30 June 2024</t>
  </si>
  <si>
    <t>Balance as at 30 June 2025</t>
  </si>
  <si>
    <t>For the six-month period ended 30 June 2025</t>
  </si>
  <si>
    <t xml:space="preserve">   Loss on write-off of withholding tax deducted at source</t>
  </si>
  <si>
    <t>Cash paid for purchase of business by the subsidiary</t>
  </si>
  <si>
    <t>Decrease in other non-current financial assets</t>
  </si>
  <si>
    <t xml:space="preserve">Cash receipt from long-term loan from </t>
  </si>
  <si>
    <t xml:space="preserve">   non-controlling interests of the subsidiary</t>
  </si>
  <si>
    <t>2, 9</t>
  </si>
  <si>
    <t xml:space="preserve">   Gain on lease termination</t>
  </si>
  <si>
    <t>Cash paid in advance for right-of-use assets</t>
  </si>
  <si>
    <t>Income tax revenue (expenses)</t>
  </si>
  <si>
    <t xml:space="preserve">   Allowance for expected credit losses (reversal)</t>
  </si>
  <si>
    <t>Net cash flows used in financing activities</t>
  </si>
  <si>
    <t>Net increase (decrease) in cash and cash equivalents</t>
  </si>
  <si>
    <t xml:space="preserve">   Decrease in right-of-use assets from lease termination</t>
  </si>
  <si>
    <t xml:space="preserve">   Decrease in lease liabilities from lease 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</si>
</sst>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9">
    <font>
      <sz val="10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  <charset val="222"/>
    </font>
    <font>
      <sz val="10"/>
      <color theme="1"/>
      <name val="Arial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164" fontId="3" fillId="0" borderId="2" xfId="2" applyNumberFormat="1" applyFont="1" applyFill="1" applyBorder="1" applyAlignment="1">
      <alignment vertical="center"/>
    </xf>
    <xf numFmtId="164" fontId="3" fillId="0" borderId="0" xfId="2" applyNumberFormat="1" applyFont="1" applyFill="1" applyAlignment="1">
      <alignment vertical="center"/>
    </xf>
    <xf numFmtId="164" fontId="3" fillId="0" borderId="3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164" fontId="3" fillId="0" borderId="5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/>
    </xf>
    <xf numFmtId="41" fontId="3" fillId="0" borderId="1" xfId="2" applyNumberFormat="1" applyFont="1" applyFill="1" applyBorder="1" applyAlignment="1">
      <alignment vertical="center"/>
    </xf>
    <xf numFmtId="43" fontId="3" fillId="0" borderId="0" xfId="2" applyFont="1" applyFill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1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41" fontId="3" fillId="0" borderId="1" xfId="1" applyNumberFormat="1" applyFont="1" applyBorder="1" applyAlignment="1">
      <alignment horizontal="right" vertical="center"/>
    </xf>
    <xf numFmtId="41" fontId="3" fillId="0" borderId="0" xfId="1" applyNumberFormat="1" applyFont="1" applyAlignment="1">
      <alignment horizontal="center"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7" fontId="3" fillId="0" borderId="0" xfId="0" applyNumberFormat="1" applyFont="1" applyAlignment="1">
      <alignment vertical="center"/>
    </xf>
    <xf numFmtId="41" fontId="3" fillId="0" borderId="1" xfId="1" applyNumberFormat="1" applyFont="1" applyBorder="1" applyAlignment="1">
      <alignment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41" fontId="3" fillId="0" borderId="2" xfId="1" applyNumberFormat="1" applyFont="1" applyBorder="1" applyAlignment="1">
      <alignment horizontal="right" vertical="center"/>
    </xf>
    <xf numFmtId="41" fontId="3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7" fontId="5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/>
    </xf>
    <xf numFmtId="41" fontId="3" fillId="0" borderId="5" xfId="1" applyNumberFormat="1" applyFont="1" applyBorder="1" applyAlignment="1">
      <alignment vertical="center"/>
    </xf>
    <xf numFmtId="41" fontId="3" fillId="0" borderId="3" xfId="1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41" fontId="3" fillId="0" borderId="6" xfId="1" applyNumberFormat="1" applyFont="1" applyBorder="1" applyAlignment="1">
      <alignment vertical="center"/>
    </xf>
    <xf numFmtId="38" fontId="5" fillId="0" borderId="0" xfId="1" applyNumberFormat="1" applyFont="1" applyAlignment="1">
      <alignment horizontal="center" vertical="center"/>
    </xf>
    <xf numFmtId="38" fontId="3" fillId="0" borderId="0" xfId="0" applyNumberFormat="1" applyFont="1" applyAlignment="1">
      <alignment horizontal="left" vertical="center"/>
    </xf>
    <xf numFmtId="41" fontId="3" fillId="0" borderId="2" xfId="1" applyNumberFormat="1" applyFont="1" applyBorder="1" applyAlignment="1">
      <alignment vertical="center"/>
    </xf>
    <xf numFmtId="38" fontId="5" fillId="0" borderId="0" xfId="0" applyNumberFormat="1" applyFont="1" applyAlignment="1">
      <alignment horizontal="left" vertical="center"/>
    </xf>
    <xf numFmtId="38" fontId="1" fillId="0" borderId="0" xfId="0" applyNumberFormat="1" applyFont="1" applyAlignment="1">
      <alignment horizontal="center" vertical="center"/>
    </xf>
    <xf numFmtId="38" fontId="1" fillId="0" borderId="0" xfId="1" applyNumberFormat="1" applyFont="1" applyAlignment="1">
      <alignment horizontal="center" vertical="center"/>
    </xf>
    <xf numFmtId="38" fontId="3" fillId="0" borderId="0" xfId="1" applyNumberFormat="1" applyFont="1" applyAlignment="1">
      <alignment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vertical="center"/>
    </xf>
    <xf numFmtId="165" fontId="3" fillId="0" borderId="3" xfId="1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38" fontId="3" fillId="0" borderId="0" xfId="0" quotePrefix="1" applyNumberFormat="1" applyFont="1" applyAlignment="1">
      <alignment horizontal="left" vertical="center"/>
    </xf>
    <xf numFmtId="38" fontId="5" fillId="0" borderId="0" xfId="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38" fontId="3" fillId="0" borderId="4" xfId="0" applyNumberFormat="1" applyFont="1" applyBorder="1" applyAlignment="1">
      <alignment vertical="center"/>
    </xf>
    <xf numFmtId="2" fontId="3" fillId="0" borderId="3" xfId="1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1" defaultTableStyle="TableStyleMedium9" defaultPivotStyle="PivotStyleLight16">
    <tableStyle name="Invisible" pivot="0" table="0" count="0" xr9:uid="{9E3F6366-A7A7-4B41-91B7-B79C3A90A3CD}"/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9F835-67A5-4DC7-9B7F-7D697CCA258F}">
  <dimension ref="A1:N100"/>
  <sheetViews>
    <sheetView showGridLines="0" view="pageBreakPreview" zoomScale="70" zoomScaleNormal="100" zoomScaleSheetLayoutView="70" workbookViewId="0">
      <selection activeCell="G14" sqref="G14:G16"/>
    </sheetView>
  </sheetViews>
  <sheetFormatPr defaultColWidth="10.54296875" defaultRowHeight="21.75" customHeight="1"/>
  <cols>
    <col min="1" max="3" width="11.7265625" style="11" customWidth="1"/>
    <col min="4" max="4" width="12.26953125" style="11" customWidth="1"/>
    <col min="5" max="5" width="5.7265625" style="12" customWidth="1"/>
    <col min="6" max="6" width="1.54296875" style="12" customWidth="1"/>
    <col min="7" max="7" width="17.81640625" style="12" customWidth="1"/>
    <col min="8" max="8" width="1.54296875" style="12" customWidth="1"/>
    <col min="9" max="9" width="17.81640625" style="12" customWidth="1"/>
    <col min="10" max="10" width="1.54296875" style="12" customWidth="1"/>
    <col min="11" max="11" width="17.81640625" style="13" customWidth="1"/>
    <col min="12" max="12" width="1.54296875" style="12" customWidth="1"/>
    <col min="13" max="13" width="17.81640625" style="13" customWidth="1"/>
    <col min="14" max="14" width="18.81640625" style="11" bestFit="1" customWidth="1"/>
    <col min="15" max="16384" width="10.54296875" style="11"/>
  </cols>
  <sheetData>
    <row r="1" spans="1:13" s="19" customFormat="1" ht="21.75" customHeight="1">
      <c r="A1" s="15" t="s">
        <v>103</v>
      </c>
      <c r="B1" s="15"/>
      <c r="C1" s="15"/>
      <c r="D1" s="20"/>
      <c r="E1" s="17"/>
      <c r="F1" s="17"/>
      <c r="G1" s="17"/>
      <c r="H1" s="17"/>
      <c r="I1" s="17"/>
      <c r="J1" s="17"/>
      <c r="K1" s="18"/>
      <c r="L1" s="17"/>
      <c r="M1" s="18"/>
    </row>
    <row r="2" spans="1:13" s="19" customFormat="1" ht="21.75" customHeight="1">
      <c r="A2" s="15" t="s">
        <v>70</v>
      </c>
      <c r="B2" s="15"/>
      <c r="C2" s="15"/>
      <c r="D2" s="20"/>
      <c r="E2" s="17"/>
      <c r="F2" s="17"/>
      <c r="G2" s="17"/>
      <c r="H2" s="17"/>
      <c r="I2" s="17"/>
      <c r="J2" s="17"/>
      <c r="K2" s="18"/>
      <c r="L2" s="17"/>
      <c r="M2" s="18"/>
    </row>
    <row r="3" spans="1:13" s="20" customFormat="1" ht="21.75" customHeight="1">
      <c r="A3" s="15" t="s">
        <v>214</v>
      </c>
      <c r="B3" s="15"/>
      <c r="C3" s="15"/>
      <c r="H3" s="18"/>
      <c r="J3" s="18"/>
      <c r="K3" s="18"/>
      <c r="L3" s="18"/>
      <c r="M3" s="18"/>
    </row>
    <row r="4" spans="1:13" s="22" customFormat="1" ht="21.75" customHeight="1">
      <c r="D4" s="23"/>
      <c r="E4" s="23"/>
      <c r="K4" s="24"/>
      <c r="M4" s="24" t="s">
        <v>134</v>
      </c>
    </row>
    <row r="5" spans="1:13" s="22" customFormat="1" ht="21.75" customHeight="1">
      <c r="D5" s="23"/>
      <c r="E5" s="23"/>
      <c r="G5" s="70" t="s">
        <v>74</v>
      </c>
      <c r="H5" s="70"/>
      <c r="I5" s="70"/>
      <c r="K5" s="70" t="s">
        <v>73</v>
      </c>
      <c r="L5" s="70"/>
      <c r="M5" s="70"/>
    </row>
    <row r="6" spans="1:13" s="22" customFormat="1" ht="21.75" customHeight="1">
      <c r="D6" s="23"/>
      <c r="E6" s="26" t="s">
        <v>0</v>
      </c>
      <c r="G6" s="62" t="s">
        <v>215</v>
      </c>
      <c r="H6" s="25"/>
      <c r="I6" s="62" t="s">
        <v>191</v>
      </c>
      <c r="J6" s="25"/>
      <c r="K6" s="62" t="s">
        <v>215</v>
      </c>
      <c r="L6" s="25"/>
      <c r="M6" s="62" t="s">
        <v>191</v>
      </c>
    </row>
    <row r="7" spans="1:13" s="22" customFormat="1" ht="21.75" customHeight="1">
      <c r="D7" s="23"/>
      <c r="E7" s="23"/>
      <c r="G7" s="63" t="s">
        <v>142</v>
      </c>
      <c r="H7" s="25"/>
      <c r="I7" s="63" t="s">
        <v>143</v>
      </c>
      <c r="J7" s="25"/>
      <c r="K7" s="63" t="s">
        <v>142</v>
      </c>
      <c r="L7" s="25"/>
      <c r="M7" s="63" t="s">
        <v>143</v>
      </c>
    </row>
    <row r="8" spans="1:13" s="22" customFormat="1" ht="21.65" customHeight="1">
      <c r="D8" s="23"/>
      <c r="E8" s="23"/>
      <c r="G8" s="63" t="s">
        <v>144</v>
      </c>
      <c r="H8" s="25"/>
      <c r="I8" s="63"/>
      <c r="J8" s="25"/>
      <c r="K8" s="63" t="s">
        <v>144</v>
      </c>
      <c r="L8" s="25"/>
      <c r="M8" s="63"/>
    </row>
    <row r="9" spans="1:13" ht="21.75" customHeight="1">
      <c r="A9" s="27" t="s">
        <v>1</v>
      </c>
      <c r="G9" s="64"/>
      <c r="K9" s="64"/>
      <c r="M9" s="64"/>
    </row>
    <row r="10" spans="1:13" ht="21.75" customHeight="1">
      <c r="A10" s="27" t="s">
        <v>2</v>
      </c>
      <c r="D10" s="36"/>
      <c r="E10" s="37"/>
      <c r="F10" s="37"/>
      <c r="G10" s="13"/>
      <c r="H10" s="37"/>
      <c r="I10" s="37"/>
      <c r="J10" s="37"/>
      <c r="L10" s="37"/>
    </row>
    <row r="11" spans="1:13" ht="21.75" customHeight="1">
      <c r="A11" s="65" t="s">
        <v>3</v>
      </c>
      <c r="D11" s="36"/>
      <c r="E11" s="52"/>
      <c r="F11" s="52"/>
      <c r="G11" s="7">
        <v>155949</v>
      </c>
      <c r="H11" s="7"/>
      <c r="I11" s="7">
        <v>291009</v>
      </c>
      <c r="J11" s="7"/>
      <c r="K11" s="7">
        <v>26507</v>
      </c>
      <c r="L11" s="7"/>
      <c r="M11" s="7">
        <v>96659</v>
      </c>
    </row>
    <row r="12" spans="1:13" ht="21.75" customHeight="1">
      <c r="A12" s="53" t="s">
        <v>192</v>
      </c>
      <c r="D12" s="36"/>
      <c r="E12" s="52" t="s">
        <v>147</v>
      </c>
      <c r="F12" s="52"/>
      <c r="G12" s="7">
        <v>1378658</v>
      </c>
      <c r="H12" s="7"/>
      <c r="I12" s="7">
        <v>1475230</v>
      </c>
      <c r="J12" s="7"/>
      <c r="K12" s="7">
        <v>393557</v>
      </c>
      <c r="L12" s="7"/>
      <c r="M12" s="7">
        <v>448589</v>
      </c>
    </row>
    <row r="13" spans="1:13" ht="21.75" customHeight="1">
      <c r="A13" s="53" t="s">
        <v>184</v>
      </c>
      <c r="D13" s="36"/>
      <c r="E13" s="52">
        <v>2</v>
      </c>
      <c r="F13" s="52"/>
      <c r="G13" s="32">
        <v>0</v>
      </c>
      <c r="H13" s="7"/>
      <c r="I13" s="32">
        <v>0</v>
      </c>
      <c r="J13" s="7"/>
      <c r="K13" s="7">
        <v>360308</v>
      </c>
      <c r="L13" s="7"/>
      <c r="M13" s="7">
        <v>401929</v>
      </c>
    </row>
    <row r="14" spans="1:13" ht="21.75" customHeight="1">
      <c r="A14" s="53" t="s">
        <v>51</v>
      </c>
      <c r="D14" s="36"/>
      <c r="E14" s="52"/>
      <c r="F14" s="52"/>
      <c r="G14" s="7">
        <v>613568</v>
      </c>
      <c r="H14" s="7"/>
      <c r="I14" s="7">
        <v>644673</v>
      </c>
      <c r="J14" s="7"/>
      <c r="K14" s="7">
        <v>115782</v>
      </c>
      <c r="L14" s="7"/>
      <c r="M14" s="7">
        <v>140100</v>
      </c>
    </row>
    <row r="15" spans="1:13" ht="21.75" customHeight="1">
      <c r="A15" s="53" t="s">
        <v>125</v>
      </c>
      <c r="E15" s="52"/>
      <c r="F15" s="66"/>
      <c r="G15" s="7">
        <v>37345</v>
      </c>
      <c r="H15" s="7"/>
      <c r="I15" s="32">
        <v>22192</v>
      </c>
      <c r="J15" s="7"/>
      <c r="K15" s="32">
        <v>0</v>
      </c>
      <c r="L15" s="7"/>
      <c r="M15" s="32">
        <v>0</v>
      </c>
    </row>
    <row r="16" spans="1:13" ht="21.75" customHeight="1">
      <c r="A16" s="65" t="s">
        <v>121</v>
      </c>
      <c r="D16" s="36"/>
      <c r="E16" s="52"/>
      <c r="F16" s="52"/>
      <c r="G16" s="7">
        <v>5594</v>
      </c>
      <c r="H16" s="7"/>
      <c r="I16" s="32">
        <v>11004</v>
      </c>
      <c r="J16" s="7"/>
      <c r="K16" s="32">
        <v>0</v>
      </c>
      <c r="L16" s="7"/>
      <c r="M16" s="32">
        <v>29</v>
      </c>
    </row>
    <row r="17" spans="1:13" ht="21.75" customHeight="1">
      <c r="A17" s="53" t="s">
        <v>4</v>
      </c>
      <c r="E17" s="52"/>
      <c r="F17" s="66"/>
      <c r="G17" s="7">
        <v>80522</v>
      </c>
      <c r="H17" s="7"/>
      <c r="I17" s="7">
        <v>79756</v>
      </c>
      <c r="J17" s="7"/>
      <c r="K17" s="7">
        <v>23013</v>
      </c>
      <c r="L17" s="7"/>
      <c r="M17" s="7">
        <v>26775</v>
      </c>
    </row>
    <row r="18" spans="1:13" ht="21.75" customHeight="1">
      <c r="A18" s="19" t="s">
        <v>5</v>
      </c>
      <c r="E18" s="66"/>
      <c r="F18" s="66"/>
      <c r="G18" s="1">
        <f>SUM(G11:G17)</f>
        <v>2271636</v>
      </c>
      <c r="H18" s="2"/>
      <c r="I18" s="1">
        <f>SUM(I11:I17)</f>
        <v>2523864</v>
      </c>
      <c r="J18" s="6"/>
      <c r="K18" s="1">
        <f>SUM(K11:K17)</f>
        <v>919167</v>
      </c>
      <c r="L18" s="6"/>
      <c r="M18" s="1">
        <f>SUM(M11:M17)</f>
        <v>1114081</v>
      </c>
    </row>
    <row r="19" spans="1:13" ht="21.75" customHeight="1">
      <c r="A19" s="19" t="s">
        <v>6</v>
      </c>
      <c r="E19" s="66"/>
      <c r="F19" s="52"/>
      <c r="G19" s="2"/>
      <c r="H19" s="2"/>
      <c r="I19" s="2"/>
      <c r="J19" s="2"/>
      <c r="K19" s="2"/>
      <c r="L19" s="2"/>
      <c r="M19" s="2"/>
    </row>
    <row r="20" spans="1:13" ht="21.75" customHeight="1">
      <c r="A20" s="53" t="s">
        <v>95</v>
      </c>
      <c r="E20" s="52"/>
      <c r="F20" s="52"/>
      <c r="G20" s="2">
        <v>18025</v>
      </c>
      <c r="H20" s="2"/>
      <c r="I20" s="2">
        <v>19109</v>
      </c>
      <c r="J20" s="2"/>
      <c r="K20" s="32">
        <v>0</v>
      </c>
      <c r="L20" s="2"/>
      <c r="M20" s="32">
        <v>256</v>
      </c>
    </row>
    <row r="21" spans="1:13" ht="21.75" customHeight="1">
      <c r="A21" s="53" t="s">
        <v>122</v>
      </c>
      <c r="E21" s="52"/>
      <c r="F21" s="52"/>
      <c r="G21" s="2">
        <v>20</v>
      </c>
      <c r="H21" s="2"/>
      <c r="I21" s="2">
        <v>21</v>
      </c>
      <c r="J21" s="2"/>
      <c r="K21" s="32">
        <v>0</v>
      </c>
      <c r="L21" s="2"/>
      <c r="M21" s="32">
        <v>0</v>
      </c>
    </row>
    <row r="22" spans="1:13" ht="21.75" customHeight="1">
      <c r="A22" s="53" t="s">
        <v>96</v>
      </c>
      <c r="E22" s="52">
        <v>4</v>
      </c>
      <c r="F22" s="52"/>
      <c r="G22" s="32">
        <v>0</v>
      </c>
      <c r="H22" s="7"/>
      <c r="I22" s="32">
        <v>0</v>
      </c>
      <c r="J22" s="7"/>
      <c r="K22" s="2">
        <v>3832584</v>
      </c>
      <c r="L22" s="7"/>
      <c r="M22" s="2">
        <v>3832584</v>
      </c>
    </row>
    <row r="23" spans="1:13" ht="21.75" customHeight="1">
      <c r="A23" s="22" t="s">
        <v>52</v>
      </c>
      <c r="E23" s="52">
        <v>5</v>
      </c>
      <c r="F23" s="52"/>
      <c r="G23" s="7">
        <v>2656783</v>
      </c>
      <c r="H23" s="7"/>
      <c r="I23" s="8">
        <v>2687053</v>
      </c>
      <c r="J23" s="8"/>
      <c r="K23" s="8">
        <v>368130</v>
      </c>
      <c r="L23" s="8"/>
      <c r="M23" s="8">
        <v>345502</v>
      </c>
    </row>
    <row r="24" spans="1:13" ht="21.75" customHeight="1">
      <c r="A24" s="53" t="s">
        <v>123</v>
      </c>
      <c r="E24" s="52"/>
      <c r="F24" s="52"/>
      <c r="G24" s="7">
        <v>193974</v>
      </c>
      <c r="H24" s="7"/>
      <c r="I24" s="8">
        <v>187585</v>
      </c>
      <c r="J24" s="8"/>
      <c r="K24" s="8">
        <v>5893</v>
      </c>
      <c r="L24" s="8"/>
      <c r="M24" s="8">
        <v>3900</v>
      </c>
    </row>
    <row r="25" spans="1:13" ht="21.75" customHeight="1">
      <c r="A25" s="22" t="s">
        <v>97</v>
      </c>
      <c r="E25" s="52"/>
      <c r="F25" s="52"/>
      <c r="G25" s="7">
        <v>1555192</v>
      </c>
      <c r="H25" s="7"/>
      <c r="I25" s="8">
        <v>1596472</v>
      </c>
      <c r="J25" s="8"/>
      <c r="K25" s="32">
        <v>0</v>
      </c>
      <c r="L25" s="8"/>
      <c r="M25" s="32">
        <v>0</v>
      </c>
    </row>
    <row r="26" spans="1:13" ht="21.75" customHeight="1">
      <c r="A26" s="22" t="s">
        <v>53</v>
      </c>
      <c r="E26" s="52"/>
      <c r="F26" s="52"/>
      <c r="G26" s="7">
        <v>394608</v>
      </c>
      <c r="H26" s="7"/>
      <c r="I26" s="8">
        <v>439093</v>
      </c>
      <c r="J26" s="8"/>
      <c r="K26" s="8">
        <v>1168</v>
      </c>
      <c r="L26" s="8"/>
      <c r="M26" s="8">
        <v>1574</v>
      </c>
    </row>
    <row r="27" spans="1:13" ht="21.75" customHeight="1">
      <c r="A27" s="22" t="s">
        <v>67</v>
      </c>
      <c r="E27" s="52"/>
      <c r="F27" s="52"/>
      <c r="G27" s="7">
        <v>15219</v>
      </c>
      <c r="H27" s="7"/>
      <c r="I27" s="8">
        <v>18302</v>
      </c>
      <c r="J27" s="8"/>
      <c r="K27" s="8">
        <v>11079</v>
      </c>
      <c r="L27" s="8"/>
      <c r="M27" s="8">
        <v>10639</v>
      </c>
    </row>
    <row r="28" spans="1:13" ht="21.75" customHeight="1">
      <c r="A28" s="22" t="s">
        <v>72</v>
      </c>
      <c r="E28" s="52"/>
      <c r="F28" s="66"/>
      <c r="G28" s="7">
        <v>34811</v>
      </c>
      <c r="H28" s="7"/>
      <c r="I28" s="7">
        <v>34811</v>
      </c>
      <c r="J28" s="8"/>
      <c r="K28" s="8">
        <v>34811</v>
      </c>
      <c r="L28" s="8"/>
      <c r="M28" s="8">
        <v>34811</v>
      </c>
    </row>
    <row r="29" spans="1:13" ht="21.75" customHeight="1">
      <c r="A29" s="53" t="s">
        <v>88</v>
      </c>
      <c r="D29" s="36"/>
      <c r="E29" s="52"/>
      <c r="F29" s="52"/>
      <c r="G29" s="7">
        <v>27126</v>
      </c>
      <c r="H29" s="7"/>
      <c r="I29" s="8">
        <v>20605</v>
      </c>
      <c r="J29" s="7"/>
      <c r="K29" s="7">
        <v>26386</v>
      </c>
      <c r="L29" s="7"/>
      <c r="M29" s="7">
        <v>18804</v>
      </c>
    </row>
    <row r="30" spans="1:13" ht="21.75" customHeight="1">
      <c r="A30" s="22" t="s">
        <v>7</v>
      </c>
      <c r="D30" s="36"/>
      <c r="E30" s="52"/>
      <c r="F30" s="52"/>
      <c r="G30" s="7">
        <v>74161</v>
      </c>
      <c r="H30" s="7"/>
      <c r="I30" s="8">
        <v>82359</v>
      </c>
      <c r="J30" s="8"/>
      <c r="K30" s="8">
        <v>7214</v>
      </c>
      <c r="L30" s="8"/>
      <c r="M30" s="8">
        <v>8694</v>
      </c>
    </row>
    <row r="31" spans="1:13" ht="21.75" customHeight="1">
      <c r="A31" s="19" t="s">
        <v>8</v>
      </c>
      <c r="D31" s="36"/>
      <c r="E31" s="66"/>
      <c r="F31" s="52"/>
      <c r="G31" s="1">
        <f>SUM(G20:G30)</f>
        <v>4969919</v>
      </c>
      <c r="H31" s="2"/>
      <c r="I31" s="1">
        <f>SUM(I20:I30)</f>
        <v>5085410</v>
      </c>
      <c r="J31" s="6"/>
      <c r="K31" s="1">
        <f>SUM(K20:K30)</f>
        <v>4287265</v>
      </c>
      <c r="L31" s="6"/>
      <c r="M31" s="1">
        <f>SUM(M20:M30)</f>
        <v>4256764</v>
      </c>
    </row>
    <row r="32" spans="1:13" ht="21.75" customHeight="1" thickBot="1">
      <c r="A32" s="27" t="s">
        <v>9</v>
      </c>
      <c r="D32" s="36"/>
      <c r="E32" s="52"/>
      <c r="F32" s="52"/>
      <c r="G32" s="3">
        <f>SUM(G18,G31)</f>
        <v>7241555</v>
      </c>
      <c r="H32" s="2"/>
      <c r="I32" s="3">
        <f>SUM(I18,I31)</f>
        <v>7609274</v>
      </c>
      <c r="J32" s="6"/>
      <c r="K32" s="3">
        <f>SUM(K18,K31)</f>
        <v>5206432</v>
      </c>
      <c r="L32" s="6"/>
      <c r="M32" s="3">
        <f>SUM(M18,M31)</f>
        <v>5370845</v>
      </c>
    </row>
    <row r="33" spans="1:14" ht="21.75" customHeight="1" thickTop="1">
      <c r="A33" s="27"/>
      <c r="D33" s="36"/>
      <c r="E33" s="52"/>
      <c r="F33" s="52"/>
      <c r="G33" s="58"/>
      <c r="H33" s="32"/>
      <c r="I33" s="58"/>
      <c r="J33" s="32"/>
      <c r="K33" s="58"/>
      <c r="L33" s="32"/>
      <c r="M33" s="58"/>
    </row>
    <row r="34" spans="1:14" ht="21.75" customHeight="1">
      <c r="A34" s="27"/>
      <c r="D34" s="36"/>
      <c r="E34" s="52"/>
      <c r="F34" s="52"/>
      <c r="G34" s="58"/>
      <c r="H34" s="32"/>
      <c r="I34" s="58"/>
      <c r="J34" s="32"/>
      <c r="K34" s="58"/>
      <c r="L34" s="32"/>
      <c r="M34" s="58"/>
    </row>
    <row r="35" spans="1:14" ht="21.75" customHeight="1">
      <c r="A35" s="11" t="s">
        <v>209</v>
      </c>
      <c r="D35" s="36"/>
      <c r="E35" s="37"/>
      <c r="F35" s="37"/>
      <c r="G35" s="37"/>
      <c r="H35" s="37"/>
      <c r="I35" s="37"/>
      <c r="J35" s="37"/>
      <c r="L35" s="37"/>
    </row>
    <row r="36" spans="1:14" s="19" customFormat="1" ht="21.75" customHeight="1">
      <c r="A36" s="15" t="s">
        <v>103</v>
      </c>
      <c r="B36" s="15"/>
      <c r="C36" s="15"/>
      <c r="D36" s="20"/>
      <c r="E36" s="17"/>
      <c r="F36" s="17"/>
      <c r="G36" s="17"/>
      <c r="H36" s="17"/>
      <c r="I36" s="17"/>
      <c r="J36" s="17"/>
      <c r="K36" s="18"/>
      <c r="L36" s="17"/>
      <c r="M36" s="18"/>
    </row>
    <row r="37" spans="1:14" s="19" customFormat="1" ht="21.75" customHeight="1">
      <c r="A37" s="15" t="s">
        <v>71</v>
      </c>
      <c r="B37" s="15"/>
      <c r="C37" s="67"/>
      <c r="D37" s="20"/>
      <c r="E37" s="17"/>
      <c r="F37" s="17"/>
      <c r="G37" s="17"/>
      <c r="H37" s="17"/>
      <c r="I37" s="17"/>
      <c r="J37" s="17"/>
      <c r="K37" s="18"/>
      <c r="L37" s="17"/>
      <c r="M37" s="18"/>
    </row>
    <row r="38" spans="1:14" s="20" customFormat="1" ht="21.75" customHeight="1">
      <c r="A38" s="15" t="str">
        <f>A3</f>
        <v>As at 30 June 2025</v>
      </c>
      <c r="B38" s="15"/>
      <c r="C38" s="67"/>
      <c r="K38" s="18"/>
      <c r="M38" s="18"/>
    </row>
    <row r="39" spans="1:14" s="22" customFormat="1" ht="21.75" customHeight="1">
      <c r="D39" s="23"/>
      <c r="E39" s="23"/>
      <c r="K39" s="24"/>
      <c r="M39" s="24" t="s">
        <v>134</v>
      </c>
    </row>
    <row r="40" spans="1:14" s="22" customFormat="1" ht="21.75" customHeight="1">
      <c r="D40" s="23"/>
      <c r="E40" s="23"/>
      <c r="G40" s="70" t="s">
        <v>74</v>
      </c>
      <c r="H40" s="70"/>
      <c r="I40" s="70"/>
      <c r="K40" s="70" t="s">
        <v>73</v>
      </c>
      <c r="L40" s="70"/>
      <c r="M40" s="70"/>
    </row>
    <row r="41" spans="1:14" s="22" customFormat="1" ht="21.75" customHeight="1">
      <c r="D41" s="23"/>
      <c r="E41" s="26" t="s">
        <v>0</v>
      </c>
      <c r="G41" s="62" t="str">
        <f>G6</f>
        <v>30 June 2025</v>
      </c>
      <c r="H41" s="25"/>
      <c r="I41" s="62" t="str">
        <f>I6</f>
        <v>31 December 2024</v>
      </c>
      <c r="J41" s="25"/>
      <c r="K41" s="62" t="str">
        <f>K6</f>
        <v>30 June 2025</v>
      </c>
      <c r="L41" s="25"/>
      <c r="M41" s="62" t="str">
        <f>M6</f>
        <v>31 December 2024</v>
      </c>
    </row>
    <row r="42" spans="1:14" s="22" customFormat="1" ht="21.75" customHeight="1">
      <c r="D42" s="23"/>
      <c r="E42" s="23"/>
      <c r="G42" s="63" t="s">
        <v>142</v>
      </c>
      <c r="H42" s="25"/>
      <c r="I42" s="63" t="s">
        <v>143</v>
      </c>
      <c r="J42" s="25"/>
      <c r="K42" s="63" t="s">
        <v>142</v>
      </c>
      <c r="L42" s="25"/>
      <c r="M42" s="63" t="s">
        <v>143</v>
      </c>
    </row>
    <row r="43" spans="1:14" s="22" customFormat="1" ht="21.65" customHeight="1">
      <c r="D43" s="23"/>
      <c r="E43" s="23"/>
      <c r="G43" s="63" t="s">
        <v>144</v>
      </c>
      <c r="H43" s="25"/>
      <c r="I43" s="63"/>
      <c r="J43" s="25"/>
      <c r="K43" s="63" t="s">
        <v>144</v>
      </c>
      <c r="L43" s="25"/>
      <c r="M43" s="63"/>
    </row>
    <row r="44" spans="1:14" ht="21.75" customHeight="1">
      <c r="A44" s="27" t="s">
        <v>10</v>
      </c>
      <c r="G44" s="64"/>
      <c r="K44" s="64"/>
      <c r="M44" s="64"/>
    </row>
    <row r="45" spans="1:14" ht="21.75" customHeight="1">
      <c r="A45" s="27" t="s">
        <v>11</v>
      </c>
      <c r="D45" s="36"/>
      <c r="E45" s="37"/>
      <c r="F45" s="37"/>
      <c r="G45" s="13"/>
      <c r="H45" s="37"/>
      <c r="I45" s="37"/>
      <c r="J45" s="37"/>
      <c r="L45" s="37"/>
    </row>
    <row r="46" spans="1:14" ht="21.75" customHeight="1">
      <c r="A46" s="11" t="s">
        <v>148</v>
      </c>
      <c r="D46" s="36"/>
      <c r="E46" s="52">
        <v>6</v>
      </c>
      <c r="F46" s="52"/>
      <c r="G46" s="2">
        <v>1207601</v>
      </c>
      <c r="H46" s="2"/>
      <c r="I46" s="2">
        <v>1220981</v>
      </c>
      <c r="J46" s="2"/>
      <c r="K46" s="2">
        <v>1033055</v>
      </c>
      <c r="L46" s="2"/>
      <c r="M46" s="2">
        <v>1043211</v>
      </c>
      <c r="N46" s="10"/>
    </row>
    <row r="47" spans="1:14" ht="21.75" customHeight="1">
      <c r="A47" s="53" t="s">
        <v>193</v>
      </c>
      <c r="D47" s="36"/>
      <c r="E47" s="52">
        <v>2</v>
      </c>
      <c r="F47" s="52"/>
      <c r="G47" s="2">
        <v>581781</v>
      </c>
      <c r="H47" s="7"/>
      <c r="I47" s="2">
        <v>592308</v>
      </c>
      <c r="J47" s="7"/>
      <c r="K47" s="7">
        <v>177028</v>
      </c>
      <c r="L47" s="7"/>
      <c r="M47" s="7">
        <v>240106</v>
      </c>
      <c r="N47" s="10"/>
    </row>
    <row r="48" spans="1:14" ht="21.75" customHeight="1">
      <c r="A48" s="53" t="s">
        <v>98</v>
      </c>
      <c r="D48" s="36"/>
      <c r="E48" s="52">
        <v>7</v>
      </c>
      <c r="F48" s="52"/>
      <c r="G48" s="7">
        <v>504635</v>
      </c>
      <c r="H48" s="7"/>
      <c r="I48" s="7">
        <v>550897</v>
      </c>
      <c r="J48" s="7"/>
      <c r="K48" s="7">
        <v>330287</v>
      </c>
      <c r="L48" s="7"/>
      <c r="M48" s="7">
        <v>367297</v>
      </c>
      <c r="N48" s="10"/>
    </row>
    <row r="49" spans="1:14" ht="21.75" customHeight="1">
      <c r="A49" s="53" t="s">
        <v>127</v>
      </c>
      <c r="D49" s="36"/>
      <c r="E49" s="52"/>
      <c r="F49" s="52"/>
      <c r="G49" s="7">
        <v>21310</v>
      </c>
      <c r="H49" s="7"/>
      <c r="I49" s="7">
        <v>22191</v>
      </c>
      <c r="J49" s="7"/>
      <c r="K49" s="2">
        <v>2990</v>
      </c>
      <c r="L49" s="7"/>
      <c r="M49" s="2">
        <v>2899</v>
      </c>
      <c r="N49" s="10"/>
    </row>
    <row r="50" spans="1:14" ht="21.75" customHeight="1">
      <c r="A50" s="53" t="s">
        <v>201</v>
      </c>
      <c r="D50" s="36"/>
      <c r="E50" s="52"/>
      <c r="F50" s="52"/>
      <c r="G50" s="7">
        <v>33774</v>
      </c>
      <c r="H50" s="7"/>
      <c r="I50" s="7">
        <v>22405</v>
      </c>
      <c r="J50" s="7"/>
      <c r="K50" s="2">
        <v>2802</v>
      </c>
      <c r="L50" s="7"/>
      <c r="M50" s="2">
        <v>1676</v>
      </c>
      <c r="N50" s="10"/>
    </row>
    <row r="51" spans="1:14" ht="21.75" customHeight="1">
      <c r="A51" s="53" t="s">
        <v>139</v>
      </c>
      <c r="D51" s="36"/>
      <c r="E51" s="52"/>
      <c r="F51" s="52"/>
      <c r="G51" s="32">
        <v>41595</v>
      </c>
      <c r="H51" s="7"/>
      <c r="I51" s="32">
        <v>0</v>
      </c>
      <c r="J51" s="7"/>
      <c r="K51" s="32">
        <v>1</v>
      </c>
      <c r="L51" s="7"/>
      <c r="M51" s="32">
        <v>0</v>
      </c>
      <c r="N51" s="10"/>
    </row>
    <row r="52" spans="1:14" ht="21.75" customHeight="1">
      <c r="A52" s="53" t="s">
        <v>12</v>
      </c>
      <c r="D52" s="36"/>
      <c r="E52" s="52"/>
      <c r="F52" s="52"/>
      <c r="G52" s="4">
        <v>60397</v>
      </c>
      <c r="H52" s="2"/>
      <c r="I52" s="4">
        <v>53039</v>
      </c>
      <c r="J52" s="6"/>
      <c r="K52" s="4">
        <v>30163</v>
      </c>
      <c r="L52" s="6"/>
      <c r="M52" s="4">
        <v>28304</v>
      </c>
      <c r="N52" s="10"/>
    </row>
    <row r="53" spans="1:14" ht="21.75" customHeight="1">
      <c r="A53" s="27" t="s">
        <v>13</v>
      </c>
      <c r="D53" s="36"/>
      <c r="E53" s="52"/>
      <c r="F53" s="52"/>
      <c r="G53" s="4">
        <f>SUM(G46:G52)</f>
        <v>2451093</v>
      </c>
      <c r="H53" s="2"/>
      <c r="I53" s="4">
        <f>SUM(I46:I52)</f>
        <v>2461821</v>
      </c>
      <c r="J53" s="6"/>
      <c r="K53" s="4">
        <f>SUM(K46:K52)</f>
        <v>1576326</v>
      </c>
      <c r="L53" s="6"/>
      <c r="M53" s="4">
        <f>SUM(M46:M52)</f>
        <v>1683493</v>
      </c>
      <c r="N53" s="10"/>
    </row>
    <row r="54" spans="1:14" ht="21.75" customHeight="1">
      <c r="A54" s="27" t="s">
        <v>89</v>
      </c>
      <c r="D54" s="36"/>
      <c r="E54" s="52"/>
      <c r="F54" s="52"/>
      <c r="G54" s="2"/>
      <c r="H54" s="2"/>
      <c r="I54" s="6"/>
      <c r="J54" s="6"/>
      <c r="K54" s="6"/>
      <c r="L54" s="6"/>
      <c r="M54" s="6"/>
      <c r="N54" s="10"/>
    </row>
    <row r="55" spans="1:14" ht="21.75" customHeight="1">
      <c r="A55" s="11" t="s">
        <v>185</v>
      </c>
      <c r="D55" s="36"/>
      <c r="E55" s="52">
        <v>7</v>
      </c>
      <c r="F55" s="52"/>
      <c r="G55" s="2">
        <v>1177294</v>
      </c>
      <c r="H55" s="2"/>
      <c r="I55" s="6">
        <v>1453591</v>
      </c>
      <c r="J55" s="6"/>
      <c r="K55" s="6">
        <v>775829</v>
      </c>
      <c r="L55" s="6"/>
      <c r="M55" s="6">
        <v>959363</v>
      </c>
      <c r="N55" s="10"/>
    </row>
    <row r="56" spans="1:14" ht="21.75" customHeight="1">
      <c r="A56" s="11" t="s">
        <v>186</v>
      </c>
      <c r="D56" s="36"/>
      <c r="E56" s="52"/>
      <c r="F56" s="52"/>
      <c r="G56" s="7">
        <v>193866</v>
      </c>
      <c r="H56" s="7"/>
      <c r="I56" s="7">
        <v>186352</v>
      </c>
      <c r="J56" s="7"/>
      <c r="K56" s="2">
        <v>3074</v>
      </c>
      <c r="L56" s="7"/>
      <c r="M56" s="2">
        <v>1205</v>
      </c>
      <c r="N56" s="10"/>
    </row>
    <row r="57" spans="1:14" ht="21.75" customHeight="1">
      <c r="A57" s="11" t="s">
        <v>99</v>
      </c>
      <c r="D57" s="36"/>
      <c r="E57" s="11"/>
      <c r="F57" s="11"/>
      <c r="G57" s="11"/>
      <c r="H57" s="11"/>
      <c r="I57" s="2"/>
      <c r="J57" s="6"/>
      <c r="K57" s="2"/>
      <c r="L57" s="6"/>
      <c r="M57" s="2"/>
      <c r="N57" s="10"/>
    </row>
    <row r="58" spans="1:14" ht="21.75" customHeight="1">
      <c r="A58" s="11" t="s">
        <v>181</v>
      </c>
      <c r="D58" s="36"/>
      <c r="E58" s="52"/>
      <c r="F58" s="52"/>
      <c r="G58" s="32">
        <v>127684</v>
      </c>
      <c r="H58" s="2"/>
      <c r="I58" s="32">
        <v>127635</v>
      </c>
      <c r="J58" s="6"/>
      <c r="K58" s="32">
        <v>0</v>
      </c>
      <c r="L58" s="6"/>
      <c r="M58" s="32">
        <v>0</v>
      </c>
      <c r="N58" s="10"/>
    </row>
    <row r="59" spans="1:14" ht="21.75" customHeight="1">
      <c r="A59" s="11" t="s">
        <v>100</v>
      </c>
      <c r="D59" s="36"/>
      <c r="E59" s="52"/>
      <c r="F59" s="52"/>
      <c r="G59" s="2">
        <v>292028</v>
      </c>
      <c r="H59" s="2"/>
      <c r="I59" s="6">
        <v>306096</v>
      </c>
      <c r="J59" s="6"/>
      <c r="K59" s="32">
        <v>0</v>
      </c>
      <c r="L59" s="6"/>
      <c r="M59" s="32">
        <v>0</v>
      </c>
      <c r="N59" s="10"/>
    </row>
    <row r="60" spans="1:14" ht="21.75" customHeight="1">
      <c r="A60" s="11" t="s">
        <v>210</v>
      </c>
      <c r="D60" s="36"/>
      <c r="E60" s="52"/>
      <c r="F60" s="52"/>
      <c r="G60" s="2">
        <v>96312</v>
      </c>
      <c r="H60" s="2"/>
      <c r="I60" s="6">
        <v>90622</v>
      </c>
      <c r="J60" s="6"/>
      <c r="K60" s="6">
        <v>54007</v>
      </c>
      <c r="L60" s="6"/>
      <c r="M60" s="6">
        <v>51486</v>
      </c>
      <c r="N60" s="10"/>
    </row>
    <row r="61" spans="1:14" ht="21.75" customHeight="1">
      <c r="A61" s="11" t="s">
        <v>159</v>
      </c>
      <c r="D61" s="36"/>
      <c r="E61" s="52"/>
      <c r="F61" s="52"/>
      <c r="G61" s="2">
        <v>832</v>
      </c>
      <c r="H61" s="2"/>
      <c r="I61" s="6">
        <v>53578</v>
      </c>
      <c r="J61" s="6"/>
      <c r="K61" s="32">
        <v>0</v>
      </c>
      <c r="L61" s="6"/>
      <c r="M61" s="32">
        <v>0</v>
      </c>
      <c r="N61" s="10"/>
    </row>
    <row r="62" spans="1:14" ht="21.75" customHeight="1">
      <c r="A62" s="27" t="s">
        <v>90</v>
      </c>
      <c r="D62" s="36"/>
      <c r="E62" s="52"/>
      <c r="F62" s="52"/>
      <c r="G62" s="1">
        <f>SUM(G55:G61)</f>
        <v>1888016</v>
      </c>
      <c r="H62" s="2"/>
      <c r="I62" s="1">
        <f>SUM(I55:I61)</f>
        <v>2217874</v>
      </c>
      <c r="J62" s="6"/>
      <c r="K62" s="1">
        <f>SUM(K55:K61)</f>
        <v>832910</v>
      </c>
      <c r="L62" s="6"/>
      <c r="M62" s="1">
        <f>SUM(M55:M61)</f>
        <v>1012054</v>
      </c>
      <c r="N62" s="10"/>
    </row>
    <row r="63" spans="1:14" ht="21.75" customHeight="1">
      <c r="A63" s="27" t="s">
        <v>14</v>
      </c>
      <c r="D63" s="36"/>
      <c r="E63" s="52"/>
      <c r="F63" s="52"/>
      <c r="G63" s="1">
        <f>SUM(G53,G62)</f>
        <v>4339109</v>
      </c>
      <c r="H63" s="2"/>
      <c r="I63" s="1">
        <f>SUM(I53,I62)</f>
        <v>4679695</v>
      </c>
      <c r="J63" s="6"/>
      <c r="K63" s="1">
        <f>SUM(K53,K62)</f>
        <v>2409236</v>
      </c>
      <c r="L63" s="6"/>
      <c r="M63" s="1">
        <f>SUM(M53,M62)</f>
        <v>2695547</v>
      </c>
      <c r="N63" s="10"/>
    </row>
    <row r="64" spans="1:14" ht="21.75" customHeight="1">
      <c r="D64" s="36"/>
      <c r="E64" s="11"/>
      <c r="F64" s="11"/>
      <c r="G64" s="11"/>
      <c r="H64" s="11"/>
    </row>
    <row r="65" spans="1:13" ht="21.65" customHeight="1">
      <c r="A65" s="27"/>
      <c r="D65" s="36"/>
      <c r="E65" s="52"/>
      <c r="F65" s="52"/>
      <c r="G65" s="11"/>
      <c r="H65" s="11"/>
    </row>
    <row r="66" spans="1:13" ht="21.75" customHeight="1">
      <c r="A66" s="11" t="str">
        <f>$A$35</f>
        <v>The accompanying condensed notes to interim financial statements are an integral part of the financial statements.</v>
      </c>
      <c r="D66" s="36"/>
      <c r="E66" s="37"/>
      <c r="F66" s="37"/>
      <c r="G66" s="11"/>
      <c r="H66" s="11"/>
    </row>
    <row r="67" spans="1:13" s="19" customFormat="1" ht="21.75" customHeight="1">
      <c r="A67" s="15" t="s">
        <v>103</v>
      </c>
      <c r="B67" s="15"/>
      <c r="C67" s="15"/>
      <c r="D67" s="20"/>
      <c r="E67" s="17"/>
      <c r="F67" s="17"/>
      <c r="G67" s="17"/>
      <c r="H67" s="17"/>
    </row>
    <row r="68" spans="1:13" s="19" customFormat="1" ht="21.75" customHeight="1">
      <c r="A68" s="15" t="s">
        <v>71</v>
      </c>
      <c r="B68" s="15"/>
      <c r="C68" s="67"/>
      <c r="D68" s="20"/>
      <c r="E68" s="17"/>
      <c r="F68" s="17"/>
      <c r="G68" s="17"/>
      <c r="H68" s="17"/>
      <c r="I68" s="17"/>
      <c r="J68" s="17"/>
      <c r="K68" s="18"/>
      <c r="L68" s="17"/>
      <c r="M68" s="18"/>
    </row>
    <row r="69" spans="1:13" s="20" customFormat="1" ht="21.75" customHeight="1">
      <c r="A69" s="15" t="str">
        <f>A3</f>
        <v>As at 30 June 2025</v>
      </c>
      <c r="B69" s="15"/>
      <c r="C69" s="67"/>
      <c r="K69" s="18"/>
      <c r="M69" s="18"/>
    </row>
    <row r="70" spans="1:13" s="22" customFormat="1" ht="21.75" customHeight="1">
      <c r="D70" s="23"/>
      <c r="E70" s="23"/>
      <c r="K70" s="24"/>
      <c r="M70" s="24" t="s">
        <v>134</v>
      </c>
    </row>
    <row r="71" spans="1:13" s="22" customFormat="1" ht="21.75" customHeight="1">
      <c r="D71" s="23"/>
      <c r="E71" s="23"/>
      <c r="G71" s="70" t="s">
        <v>74</v>
      </c>
      <c r="H71" s="70"/>
      <c r="I71" s="70"/>
      <c r="K71" s="70" t="s">
        <v>73</v>
      </c>
      <c r="L71" s="70"/>
      <c r="M71" s="70"/>
    </row>
    <row r="72" spans="1:13" s="22" customFormat="1" ht="21.75" customHeight="1">
      <c r="D72" s="23"/>
      <c r="E72" s="23"/>
      <c r="G72" s="62" t="str">
        <f>G6</f>
        <v>30 June 2025</v>
      </c>
      <c r="H72" s="25"/>
      <c r="I72" s="62" t="str">
        <f>I6</f>
        <v>31 December 2024</v>
      </c>
      <c r="J72" s="25"/>
      <c r="K72" s="62" t="str">
        <f>K6</f>
        <v>30 June 2025</v>
      </c>
      <c r="L72" s="25"/>
      <c r="M72" s="62" t="str">
        <f>M6</f>
        <v>31 December 2024</v>
      </c>
    </row>
    <row r="73" spans="1:13" s="22" customFormat="1" ht="21.75" customHeight="1">
      <c r="D73" s="23"/>
      <c r="E73" s="23"/>
      <c r="G73" s="63" t="s">
        <v>142</v>
      </c>
      <c r="H73" s="25"/>
      <c r="I73" s="63" t="s">
        <v>143</v>
      </c>
      <c r="J73" s="25"/>
      <c r="K73" s="63" t="s">
        <v>142</v>
      </c>
      <c r="L73" s="25"/>
      <c r="M73" s="63" t="s">
        <v>143</v>
      </c>
    </row>
    <row r="74" spans="1:13" s="22" customFormat="1" ht="21.65" customHeight="1">
      <c r="D74" s="23"/>
      <c r="E74" s="23"/>
      <c r="G74" s="63" t="s">
        <v>144</v>
      </c>
      <c r="H74" s="25"/>
      <c r="I74" s="63"/>
      <c r="J74" s="25"/>
      <c r="K74" s="63" t="s">
        <v>144</v>
      </c>
      <c r="L74" s="25"/>
      <c r="M74" s="63"/>
    </row>
    <row r="75" spans="1:13" ht="21.75" customHeight="1">
      <c r="A75" s="27" t="s">
        <v>15</v>
      </c>
      <c r="D75" s="36"/>
      <c r="E75" s="52"/>
      <c r="F75" s="52"/>
      <c r="G75" s="32"/>
      <c r="H75" s="58"/>
      <c r="I75" s="32"/>
      <c r="J75" s="58"/>
      <c r="K75" s="32"/>
      <c r="L75" s="58"/>
      <c r="M75" s="32"/>
    </row>
    <row r="76" spans="1:13" ht="21.75" customHeight="1">
      <c r="A76" s="11" t="s">
        <v>16</v>
      </c>
      <c r="D76" s="36"/>
      <c r="E76" s="52"/>
      <c r="F76" s="52"/>
      <c r="G76" s="32"/>
      <c r="H76" s="58"/>
      <c r="I76" s="32"/>
      <c r="J76" s="58"/>
      <c r="K76" s="32"/>
      <c r="L76" s="58"/>
      <c r="M76" s="32"/>
    </row>
    <row r="77" spans="1:13" ht="21.75" customHeight="1">
      <c r="A77" s="11" t="s">
        <v>17</v>
      </c>
      <c r="D77" s="36"/>
      <c r="E77" s="52"/>
      <c r="F77" s="52"/>
      <c r="G77" s="11"/>
      <c r="H77" s="11"/>
      <c r="I77" s="11"/>
      <c r="J77" s="11"/>
      <c r="K77" s="11"/>
      <c r="L77" s="11"/>
      <c r="M77" s="11"/>
    </row>
    <row r="78" spans="1:13" ht="21.75" customHeight="1" thickBot="1">
      <c r="A78" s="53" t="s">
        <v>119</v>
      </c>
      <c r="D78" s="36"/>
      <c r="E78" s="52"/>
      <c r="F78" s="52"/>
      <c r="G78" s="3">
        <v>326550</v>
      </c>
      <c r="H78" s="2"/>
      <c r="I78" s="3">
        <v>326550</v>
      </c>
      <c r="J78" s="6"/>
      <c r="K78" s="3">
        <v>326550</v>
      </c>
      <c r="L78" s="6"/>
      <c r="M78" s="3">
        <v>326550</v>
      </c>
    </row>
    <row r="79" spans="1:13" ht="21.75" customHeight="1" thickTop="1">
      <c r="A79" s="11" t="s">
        <v>68</v>
      </c>
      <c r="D79" s="36"/>
      <c r="E79" s="52"/>
      <c r="F79" s="52"/>
      <c r="G79" s="2"/>
      <c r="H79" s="2"/>
      <c r="I79" s="2"/>
      <c r="J79" s="2"/>
      <c r="K79" s="2"/>
      <c r="L79" s="2"/>
      <c r="M79" s="2"/>
    </row>
    <row r="80" spans="1:13" ht="21.75" customHeight="1">
      <c r="A80" s="53" t="s">
        <v>120</v>
      </c>
      <c r="D80" s="36"/>
      <c r="E80" s="52"/>
      <c r="F80" s="52"/>
      <c r="G80" s="2">
        <v>326550</v>
      </c>
      <c r="H80" s="2"/>
      <c r="I80" s="6">
        <v>326550</v>
      </c>
      <c r="J80" s="6"/>
      <c r="K80" s="6">
        <v>326550</v>
      </c>
      <c r="L80" s="6"/>
      <c r="M80" s="6">
        <v>326550</v>
      </c>
    </row>
    <row r="81" spans="1:13" ht="21.75" customHeight="1">
      <c r="A81" s="53" t="s">
        <v>18</v>
      </c>
      <c r="D81" s="36"/>
      <c r="E81" s="52"/>
      <c r="F81" s="52"/>
      <c r="G81" s="2">
        <v>1026969</v>
      </c>
      <c r="H81" s="2"/>
      <c r="I81" s="2">
        <v>1026969</v>
      </c>
      <c r="J81" s="2"/>
      <c r="K81" s="2">
        <v>1026969</v>
      </c>
      <c r="L81" s="2"/>
      <c r="M81" s="2">
        <v>1026969</v>
      </c>
    </row>
    <row r="82" spans="1:13" ht="21.75" customHeight="1">
      <c r="A82" s="53" t="s">
        <v>202</v>
      </c>
      <c r="D82" s="36"/>
      <c r="E82" s="52"/>
      <c r="F82" s="52"/>
      <c r="G82" s="2">
        <v>-66458</v>
      </c>
      <c r="H82" s="2"/>
      <c r="I82" s="2">
        <v>-66458</v>
      </c>
      <c r="J82" s="7"/>
      <c r="K82" s="32">
        <v>0</v>
      </c>
      <c r="L82" s="7"/>
      <c r="M82" s="32">
        <v>0</v>
      </c>
    </row>
    <row r="83" spans="1:13" ht="21.75" customHeight="1">
      <c r="A83" s="53" t="s">
        <v>19</v>
      </c>
      <c r="D83" s="36"/>
      <c r="E83" s="52"/>
      <c r="F83" s="52"/>
      <c r="G83" s="2"/>
      <c r="H83" s="2"/>
      <c r="I83" s="2"/>
      <c r="J83" s="2"/>
      <c r="K83" s="2"/>
      <c r="L83" s="2"/>
      <c r="M83" s="2"/>
    </row>
    <row r="84" spans="1:13" ht="21.75" customHeight="1">
      <c r="A84" s="53" t="s">
        <v>20</v>
      </c>
      <c r="D84" s="36"/>
      <c r="E84" s="52"/>
      <c r="F84" s="52"/>
      <c r="G84" s="2">
        <v>32655</v>
      </c>
      <c r="H84" s="2"/>
      <c r="I84" s="2">
        <v>32655</v>
      </c>
      <c r="J84" s="2"/>
      <c r="K84" s="2">
        <v>32655</v>
      </c>
      <c r="L84" s="2"/>
      <c r="M84" s="2">
        <v>32655</v>
      </c>
    </row>
    <row r="85" spans="1:13" ht="21.75" customHeight="1">
      <c r="A85" s="53" t="s">
        <v>21</v>
      </c>
      <c r="D85" s="36"/>
      <c r="E85" s="52"/>
      <c r="F85" s="52"/>
      <c r="G85" s="2">
        <v>1865806</v>
      </c>
      <c r="H85" s="2"/>
      <c r="I85" s="2">
        <v>1786883</v>
      </c>
      <c r="J85" s="2"/>
      <c r="K85" s="2">
        <v>1411022</v>
      </c>
      <c r="L85" s="2"/>
      <c r="M85" s="2">
        <v>1289124</v>
      </c>
    </row>
    <row r="86" spans="1:13" ht="21.75" customHeight="1">
      <c r="A86" s="53" t="s">
        <v>76</v>
      </c>
      <c r="B86" s="19"/>
      <c r="C86" s="19"/>
      <c r="D86" s="19"/>
      <c r="E86" s="52"/>
      <c r="F86" s="52"/>
      <c r="G86" s="4">
        <v>-375161</v>
      </c>
      <c r="H86" s="2"/>
      <c r="I86" s="4">
        <v>-272599</v>
      </c>
      <c r="J86" s="6"/>
      <c r="K86" s="9">
        <v>0</v>
      </c>
      <c r="L86" s="6"/>
      <c r="M86" s="9">
        <v>0</v>
      </c>
    </row>
    <row r="87" spans="1:13" ht="21.75" customHeight="1">
      <c r="A87" s="53" t="s">
        <v>101</v>
      </c>
      <c r="D87" s="36"/>
      <c r="E87" s="52"/>
      <c r="F87" s="52"/>
      <c r="G87" s="5">
        <f>SUM(G80:G86)</f>
        <v>2810361</v>
      </c>
      <c r="H87" s="2"/>
      <c r="I87" s="5">
        <f>SUM(I80:I86)</f>
        <v>2834000</v>
      </c>
      <c r="J87" s="6"/>
      <c r="K87" s="5">
        <f>SUM(K80:K86)</f>
        <v>2797196</v>
      </c>
      <c r="L87" s="6"/>
      <c r="M87" s="5">
        <f>SUM(M80:M86)</f>
        <v>2675298</v>
      </c>
    </row>
    <row r="88" spans="1:13" ht="21.75" customHeight="1">
      <c r="A88" s="53" t="s">
        <v>102</v>
      </c>
      <c r="D88" s="36"/>
      <c r="E88" s="52"/>
      <c r="F88" s="52"/>
      <c r="G88" s="4">
        <v>92085</v>
      </c>
      <c r="H88" s="2"/>
      <c r="I88" s="4">
        <v>95579</v>
      </c>
      <c r="J88" s="6"/>
      <c r="K88" s="9">
        <v>0</v>
      </c>
      <c r="L88" s="6"/>
      <c r="M88" s="9">
        <v>0</v>
      </c>
    </row>
    <row r="89" spans="1:13" ht="21.75" customHeight="1">
      <c r="A89" s="19" t="s">
        <v>22</v>
      </c>
      <c r="D89" s="36"/>
      <c r="E89" s="52"/>
      <c r="F89" s="52"/>
      <c r="G89" s="4">
        <f>SUM(G87:G88)</f>
        <v>2902446</v>
      </c>
      <c r="H89" s="2"/>
      <c r="I89" s="4">
        <f>SUM(I87:I88)</f>
        <v>2929579</v>
      </c>
      <c r="J89" s="6"/>
      <c r="K89" s="4">
        <f>SUM(K87:K88)</f>
        <v>2797196</v>
      </c>
      <c r="L89" s="6"/>
      <c r="M89" s="4">
        <f>SUM(M87:M88)</f>
        <v>2675298</v>
      </c>
    </row>
    <row r="90" spans="1:13" ht="21.75" customHeight="1" thickBot="1">
      <c r="A90" s="19" t="s">
        <v>23</v>
      </c>
      <c r="D90" s="36"/>
      <c r="E90" s="52"/>
      <c r="F90" s="52"/>
      <c r="G90" s="3">
        <f>SUM(G63+G89)</f>
        <v>7241555</v>
      </c>
      <c r="H90" s="2"/>
      <c r="I90" s="3">
        <f>SUM(I63+I89)</f>
        <v>7609274</v>
      </c>
      <c r="J90" s="6"/>
      <c r="K90" s="3">
        <f>SUM(K63+K89)</f>
        <v>5206432</v>
      </c>
      <c r="L90" s="6"/>
      <c r="M90" s="3">
        <f>SUM(M63+M89)</f>
        <v>5370845</v>
      </c>
    </row>
    <row r="91" spans="1:13" ht="21.75" customHeight="1" thickTop="1">
      <c r="D91" s="36"/>
      <c r="E91" s="52"/>
      <c r="F91" s="52"/>
      <c r="G91" s="2">
        <f>G90-G32</f>
        <v>0</v>
      </c>
      <c r="H91" s="2"/>
      <c r="I91" s="2">
        <f>I90-I32</f>
        <v>0</v>
      </c>
      <c r="J91" s="2"/>
      <c r="K91" s="2">
        <f>K90-K32</f>
        <v>0</v>
      </c>
      <c r="L91" s="2"/>
      <c r="M91" s="2">
        <f>M90-M32</f>
        <v>0</v>
      </c>
    </row>
    <row r="92" spans="1:13" ht="21.75" customHeight="1">
      <c r="D92" s="36"/>
      <c r="E92" s="52"/>
      <c r="F92" s="52"/>
      <c r="G92" s="32"/>
      <c r="H92" s="32"/>
      <c r="I92" s="32"/>
      <c r="J92" s="32"/>
      <c r="K92" s="32"/>
      <c r="L92" s="32"/>
      <c r="M92" s="32"/>
    </row>
    <row r="93" spans="1:13" ht="21.75" customHeight="1">
      <c r="A93" s="11" t="str">
        <f>$A$35</f>
        <v>The accompanying condensed notes to interim financial statements are an integral part of the financial statements.</v>
      </c>
      <c r="D93" s="36"/>
      <c r="E93" s="37"/>
      <c r="F93" s="37"/>
      <c r="G93" s="37"/>
      <c r="H93" s="37"/>
      <c r="I93" s="37"/>
      <c r="J93" s="37"/>
      <c r="L93" s="37"/>
    </row>
    <row r="94" spans="1:13" ht="21.75" customHeight="1">
      <c r="D94" s="36"/>
      <c r="E94" s="37"/>
      <c r="F94" s="37"/>
      <c r="G94" s="37"/>
      <c r="H94" s="37"/>
      <c r="I94" s="37"/>
      <c r="J94" s="37"/>
      <c r="L94" s="37"/>
    </row>
    <row r="95" spans="1:13" ht="21.75" customHeight="1">
      <c r="D95" s="36"/>
      <c r="E95" s="37"/>
      <c r="F95" s="37"/>
      <c r="G95" s="37"/>
      <c r="H95" s="37"/>
      <c r="I95" s="37"/>
      <c r="J95" s="37"/>
      <c r="L95" s="37"/>
    </row>
    <row r="96" spans="1:13" ht="21.75" customHeight="1">
      <c r="A96" s="68"/>
      <c r="B96" s="68"/>
      <c r="C96" s="68"/>
      <c r="D96" s="68"/>
      <c r="E96" s="68"/>
      <c r="F96" s="37"/>
      <c r="G96" s="37"/>
      <c r="H96" s="37"/>
      <c r="I96" s="37"/>
      <c r="J96" s="37"/>
      <c r="L96" s="37"/>
    </row>
    <row r="97" spans="1:12" ht="21.75" customHeight="1">
      <c r="D97" s="36"/>
      <c r="E97" s="37"/>
      <c r="F97" s="37"/>
      <c r="G97" s="37"/>
      <c r="H97" s="37"/>
      <c r="I97" s="37"/>
      <c r="J97" s="37"/>
      <c r="L97" s="37"/>
    </row>
    <row r="98" spans="1:12" ht="21.75" customHeight="1">
      <c r="D98" s="53"/>
      <c r="E98" s="11"/>
      <c r="F98" s="37"/>
      <c r="G98" s="53" t="s">
        <v>24</v>
      </c>
      <c r="H98" s="37"/>
      <c r="I98" s="37"/>
      <c r="J98" s="37"/>
      <c r="L98" s="37"/>
    </row>
    <row r="99" spans="1:12" s="13" customFormat="1" ht="21.75" customHeight="1">
      <c r="A99" s="68"/>
      <c r="B99" s="68"/>
      <c r="C99" s="68"/>
      <c r="D99" s="68"/>
      <c r="E99" s="68"/>
      <c r="F99" s="37"/>
      <c r="G99" s="37"/>
      <c r="H99" s="37"/>
      <c r="I99" s="37"/>
      <c r="J99" s="37"/>
      <c r="L99" s="37"/>
    </row>
    <row r="100" spans="1:12" s="13" customFormat="1" ht="21.75" customHeight="1">
      <c r="A100" s="11"/>
      <c r="B100" s="11"/>
      <c r="C100" s="11"/>
      <c r="D100" s="36"/>
      <c r="E100" s="37"/>
      <c r="F100" s="37"/>
      <c r="G100" s="37"/>
      <c r="H100" s="37"/>
      <c r="I100" s="37"/>
      <c r="J100" s="37"/>
      <c r="L100" s="37"/>
    </row>
  </sheetData>
  <mergeCells count="6">
    <mergeCell ref="G5:I5"/>
    <mergeCell ref="K5:M5"/>
    <mergeCell ref="G40:I40"/>
    <mergeCell ref="K40:M40"/>
    <mergeCell ref="G71:I71"/>
    <mergeCell ref="K71:M71"/>
  </mergeCells>
  <pageMargins left="0.78740157480314965" right="0.39370078740157483" top="0.78740157480314965" bottom="0.39370078740157483" header="0.19685039370078741" footer="0.19685039370078741"/>
  <pageSetup paperSize="9" scale="70" orientation="portrait" r:id="rId1"/>
  <rowBreaks count="2" manualBreakCount="2">
    <brk id="35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1CBE-7FCF-4E76-B281-A671A9F40DC7}">
  <dimension ref="A1:M136"/>
  <sheetViews>
    <sheetView showGridLines="0" view="pageBreakPreview" zoomScale="55" zoomScaleNormal="100" zoomScaleSheetLayoutView="55" workbookViewId="0">
      <selection activeCell="A25" sqref="A25"/>
    </sheetView>
  </sheetViews>
  <sheetFormatPr defaultColWidth="10.54296875" defaultRowHeight="21.75" customHeight="1"/>
  <cols>
    <col min="1" max="3" width="11.7265625" style="11" customWidth="1"/>
    <col min="4" max="4" width="17.453125" style="11" customWidth="1"/>
    <col min="5" max="5" width="5.54296875" style="12" customWidth="1"/>
    <col min="6" max="6" width="1.453125" style="12" customWidth="1"/>
    <col min="7" max="7" width="16.7265625" style="13" customWidth="1"/>
    <col min="8" max="8" width="1.453125" style="11" customWidth="1"/>
    <col min="9" max="9" width="16.7265625" style="13" customWidth="1"/>
    <col min="10" max="10" width="1.453125" style="11" customWidth="1"/>
    <col min="11" max="11" width="16.7265625" style="13" customWidth="1"/>
    <col min="12" max="12" width="1.453125" style="11" customWidth="1"/>
    <col min="13" max="13" width="16.7265625" style="11" customWidth="1"/>
    <col min="14" max="14" width="11" style="11" bestFit="1" customWidth="1"/>
    <col min="15" max="16384" width="10.54296875" style="11"/>
  </cols>
  <sheetData>
    <row r="1" spans="1:13" ht="21.75" customHeight="1">
      <c r="M1" s="14" t="s">
        <v>135</v>
      </c>
    </row>
    <row r="2" spans="1:13" s="19" customFormat="1" ht="21.75" customHeight="1">
      <c r="A2" s="15" t="s">
        <v>103</v>
      </c>
      <c r="B2" s="15"/>
      <c r="C2" s="16"/>
      <c r="D2" s="16"/>
      <c r="E2" s="17"/>
      <c r="F2" s="17"/>
      <c r="G2" s="18"/>
      <c r="I2" s="18"/>
      <c r="K2" s="18"/>
    </row>
    <row r="3" spans="1:13" s="19" customFormat="1" ht="21.75" customHeight="1">
      <c r="A3" s="15" t="s">
        <v>69</v>
      </c>
      <c r="B3" s="15"/>
      <c r="C3" s="16"/>
      <c r="D3" s="16"/>
      <c r="E3" s="17"/>
      <c r="F3" s="17"/>
      <c r="G3" s="18"/>
      <c r="I3" s="18"/>
      <c r="K3" s="18"/>
    </row>
    <row r="4" spans="1:13" s="20" customFormat="1" ht="21.75" customHeight="1">
      <c r="A4" s="15" t="s">
        <v>216</v>
      </c>
      <c r="B4" s="15"/>
      <c r="C4" s="15"/>
      <c r="D4" s="15"/>
      <c r="G4" s="18"/>
      <c r="H4" s="19"/>
      <c r="I4" s="18"/>
      <c r="J4" s="19"/>
      <c r="K4" s="18"/>
      <c r="L4" s="19"/>
      <c r="M4" s="21"/>
    </row>
    <row r="5" spans="1:13" s="22" customFormat="1" ht="21.75" customHeight="1">
      <c r="D5" s="23"/>
      <c r="E5" s="23"/>
      <c r="G5" s="13"/>
      <c r="H5" s="11"/>
      <c r="I5" s="13"/>
      <c r="J5" s="11"/>
      <c r="K5" s="13"/>
      <c r="L5" s="11"/>
      <c r="M5" s="24" t="s">
        <v>134</v>
      </c>
    </row>
    <row r="6" spans="1:13" s="22" customFormat="1" ht="21.75" customHeight="1">
      <c r="D6" s="23"/>
      <c r="E6" s="23"/>
      <c r="G6" s="70" t="s">
        <v>74</v>
      </c>
      <c r="H6" s="70"/>
      <c r="I6" s="70"/>
      <c r="K6" s="70" t="s">
        <v>73</v>
      </c>
      <c r="L6" s="70"/>
      <c r="M6" s="70"/>
    </row>
    <row r="7" spans="1:13" s="22" customFormat="1" ht="21.75" customHeight="1">
      <c r="D7" s="23"/>
      <c r="E7" s="26" t="s">
        <v>0</v>
      </c>
      <c r="G7" s="26">
        <v>2025</v>
      </c>
      <c r="H7" s="25"/>
      <c r="I7" s="26">
        <v>2024</v>
      </c>
      <c r="J7" s="25"/>
      <c r="K7" s="26">
        <v>2025</v>
      </c>
      <c r="L7" s="25"/>
      <c r="M7" s="26">
        <v>2024</v>
      </c>
    </row>
    <row r="8" spans="1:13" ht="21.75" customHeight="1">
      <c r="A8" s="27" t="s">
        <v>54</v>
      </c>
      <c r="D8" s="36"/>
      <c r="E8" s="37"/>
      <c r="F8" s="37"/>
    </row>
    <row r="9" spans="1:13" ht="21.75" customHeight="1">
      <c r="A9" s="27" t="s">
        <v>25</v>
      </c>
      <c r="D9" s="36"/>
      <c r="E9" s="37"/>
      <c r="F9" s="37"/>
    </row>
    <row r="10" spans="1:13" ht="21.75" customHeight="1">
      <c r="A10" s="11" t="s">
        <v>26</v>
      </c>
      <c r="D10" s="52"/>
      <c r="E10" s="52">
        <v>2</v>
      </c>
      <c r="F10" s="52"/>
      <c r="G10" s="32">
        <v>1668761</v>
      </c>
      <c r="H10" s="32"/>
      <c r="I10" s="32">
        <v>1844785</v>
      </c>
      <c r="J10" s="32"/>
      <c r="K10" s="32">
        <v>367356</v>
      </c>
      <c r="L10" s="32"/>
      <c r="M10" s="32">
        <v>420272</v>
      </c>
    </row>
    <row r="11" spans="1:13" ht="21.75" customHeight="1">
      <c r="A11" s="11" t="s">
        <v>153</v>
      </c>
      <c r="D11" s="52"/>
      <c r="E11" s="52">
        <v>2</v>
      </c>
      <c r="F11" s="52"/>
      <c r="G11" s="32">
        <v>0</v>
      </c>
      <c r="H11" s="32"/>
      <c r="I11" s="32">
        <v>0</v>
      </c>
      <c r="J11" s="32"/>
      <c r="K11" s="32">
        <v>118039</v>
      </c>
      <c r="L11" s="32"/>
      <c r="M11" s="32">
        <v>0</v>
      </c>
    </row>
    <row r="12" spans="1:13" ht="21.75" customHeight="1">
      <c r="A12" s="53" t="s">
        <v>27</v>
      </c>
      <c r="D12" s="36"/>
      <c r="E12" s="52">
        <v>2</v>
      </c>
      <c r="F12" s="52"/>
      <c r="G12" s="29">
        <v>18565</v>
      </c>
      <c r="H12" s="29"/>
      <c r="I12" s="29">
        <v>16504</v>
      </c>
      <c r="J12" s="29"/>
      <c r="K12" s="29">
        <v>21193</v>
      </c>
      <c r="L12" s="29"/>
      <c r="M12" s="29">
        <v>19231</v>
      </c>
    </row>
    <row r="13" spans="1:13" ht="21.75" customHeight="1">
      <c r="A13" s="53" t="s">
        <v>114</v>
      </c>
      <c r="D13" s="36"/>
      <c r="E13" s="52"/>
      <c r="F13" s="52"/>
      <c r="G13" s="35">
        <v>0</v>
      </c>
      <c r="H13" s="32"/>
      <c r="I13" s="35">
        <v>2218</v>
      </c>
      <c r="J13" s="32"/>
      <c r="K13" s="35">
        <v>0</v>
      </c>
      <c r="L13" s="32"/>
      <c r="M13" s="35">
        <v>2122</v>
      </c>
    </row>
    <row r="14" spans="1:13" ht="21.75" customHeight="1">
      <c r="A14" s="27" t="s">
        <v>28</v>
      </c>
      <c r="D14" s="36"/>
      <c r="E14" s="52"/>
      <c r="F14" s="52"/>
      <c r="G14" s="35">
        <f>SUM(G10:G13)</f>
        <v>1687326</v>
      </c>
      <c r="H14" s="32"/>
      <c r="I14" s="35">
        <f>SUM(I10:I13)</f>
        <v>1863507</v>
      </c>
      <c r="J14" s="32"/>
      <c r="K14" s="35">
        <f>SUM(K10:K13)</f>
        <v>506588</v>
      </c>
      <c r="L14" s="32"/>
      <c r="M14" s="35">
        <f>SUM(M10:M13)</f>
        <v>441625</v>
      </c>
    </row>
    <row r="15" spans="1:13" ht="21.75" customHeight="1">
      <c r="A15" s="27" t="s">
        <v>29</v>
      </c>
      <c r="D15" s="36"/>
      <c r="E15" s="52"/>
      <c r="F15" s="52"/>
      <c r="G15" s="32"/>
      <c r="H15" s="32"/>
      <c r="I15" s="32"/>
      <c r="J15" s="32"/>
      <c r="K15" s="32"/>
      <c r="L15" s="32"/>
      <c r="M15" s="32"/>
    </row>
    <row r="16" spans="1:13" ht="21.75" customHeight="1">
      <c r="A16" s="53" t="s">
        <v>30</v>
      </c>
      <c r="D16" s="36"/>
      <c r="E16" s="52">
        <v>2</v>
      </c>
      <c r="F16" s="52"/>
      <c r="G16" s="32">
        <v>1285440</v>
      </c>
      <c r="H16" s="32"/>
      <c r="I16" s="32">
        <v>1436250</v>
      </c>
      <c r="J16" s="32"/>
      <c r="K16" s="32">
        <v>282111</v>
      </c>
      <c r="L16" s="32"/>
      <c r="M16" s="32">
        <v>334768</v>
      </c>
    </row>
    <row r="17" spans="1:13" ht="21.75" customHeight="1">
      <c r="A17" s="53" t="s">
        <v>124</v>
      </c>
      <c r="D17" s="36"/>
      <c r="E17" s="52"/>
      <c r="F17" s="52"/>
      <c r="G17" s="32">
        <v>87645</v>
      </c>
      <c r="H17" s="32"/>
      <c r="I17" s="32">
        <v>83744</v>
      </c>
      <c r="J17" s="32"/>
      <c r="K17" s="32">
        <v>14872</v>
      </c>
      <c r="L17" s="32"/>
      <c r="M17" s="32">
        <v>13435</v>
      </c>
    </row>
    <row r="18" spans="1:13" ht="21.75" customHeight="1">
      <c r="A18" s="53" t="s">
        <v>31</v>
      </c>
      <c r="D18" s="36"/>
      <c r="E18" s="52">
        <v>2</v>
      </c>
      <c r="F18" s="52"/>
      <c r="G18" s="32">
        <v>141004</v>
      </c>
      <c r="H18" s="32"/>
      <c r="I18" s="32">
        <v>150034</v>
      </c>
      <c r="J18" s="32"/>
      <c r="K18" s="32">
        <v>49209</v>
      </c>
      <c r="L18" s="32"/>
      <c r="M18" s="32">
        <v>50718</v>
      </c>
    </row>
    <row r="19" spans="1:13" ht="21.75" customHeight="1">
      <c r="A19" s="53" t="s">
        <v>154</v>
      </c>
      <c r="D19" s="36"/>
      <c r="E19" s="52"/>
      <c r="F19" s="52"/>
      <c r="G19" s="35">
        <v>16687</v>
      </c>
      <c r="H19" s="32"/>
      <c r="I19" s="35">
        <v>0</v>
      </c>
      <c r="J19" s="32"/>
      <c r="K19" s="35">
        <v>17841</v>
      </c>
      <c r="L19" s="32"/>
      <c r="M19" s="35">
        <v>0</v>
      </c>
    </row>
    <row r="20" spans="1:13" ht="21.75" customHeight="1">
      <c r="A20" s="27" t="s">
        <v>32</v>
      </c>
      <c r="D20" s="36"/>
      <c r="E20" s="52"/>
      <c r="F20" s="52"/>
      <c r="G20" s="35">
        <f>SUM(G16:G19)</f>
        <v>1530776</v>
      </c>
      <c r="H20" s="32"/>
      <c r="I20" s="35">
        <f>SUM(I16:I19)</f>
        <v>1670028</v>
      </c>
      <c r="J20" s="32"/>
      <c r="K20" s="35">
        <f>SUM(K16:K19)</f>
        <v>364033</v>
      </c>
      <c r="L20" s="32"/>
      <c r="M20" s="35">
        <f>SUM(M16:M19)</f>
        <v>398921</v>
      </c>
    </row>
    <row r="21" spans="1:13" ht="21.75" customHeight="1">
      <c r="A21" s="27" t="s">
        <v>171</v>
      </c>
      <c r="D21" s="36"/>
      <c r="E21" s="52"/>
      <c r="F21" s="52"/>
      <c r="G21" s="32">
        <f>G14-G20</f>
        <v>156550</v>
      </c>
      <c r="H21" s="32"/>
      <c r="I21" s="32">
        <f>I14-I20</f>
        <v>193479</v>
      </c>
      <c r="J21" s="32"/>
      <c r="K21" s="32">
        <f>K14-K20</f>
        <v>142555</v>
      </c>
      <c r="L21" s="32"/>
      <c r="M21" s="32">
        <f>M14-M20</f>
        <v>42704</v>
      </c>
    </row>
    <row r="22" spans="1:13" ht="21.75" customHeight="1">
      <c r="A22" s="11" t="s">
        <v>33</v>
      </c>
      <c r="D22" s="36"/>
      <c r="E22" s="52"/>
      <c r="F22" s="52"/>
      <c r="G22" s="35">
        <v>-44742</v>
      </c>
      <c r="H22" s="32"/>
      <c r="I22" s="35">
        <v>-49914</v>
      </c>
      <c r="J22" s="32"/>
      <c r="K22" s="35">
        <v>-24072</v>
      </c>
      <c r="L22" s="32"/>
      <c r="M22" s="35">
        <v>-25495</v>
      </c>
    </row>
    <row r="23" spans="1:13" ht="21.75" customHeight="1">
      <c r="A23" s="27" t="s">
        <v>64</v>
      </c>
      <c r="D23" s="36"/>
      <c r="E23" s="52"/>
      <c r="F23" s="52"/>
      <c r="G23" s="32">
        <f>SUM(G21:G22)</f>
        <v>111808</v>
      </c>
      <c r="H23" s="32"/>
      <c r="I23" s="32">
        <f>SUM(I21:I22)</f>
        <v>143565</v>
      </c>
      <c r="J23" s="32"/>
      <c r="K23" s="32">
        <f>SUM(K21:K22)</f>
        <v>118483</v>
      </c>
      <c r="L23" s="32"/>
      <c r="M23" s="32">
        <f>SUM(M21:M22)</f>
        <v>17209</v>
      </c>
    </row>
    <row r="24" spans="1:13" ht="21.75" customHeight="1">
      <c r="A24" s="53" t="s">
        <v>228</v>
      </c>
      <c r="D24" s="36"/>
      <c r="E24" s="52">
        <v>8</v>
      </c>
      <c r="F24" s="52"/>
      <c r="G24" s="35">
        <v>-18350</v>
      </c>
      <c r="H24" s="32"/>
      <c r="I24" s="35">
        <v>-21856</v>
      </c>
      <c r="J24" s="32"/>
      <c r="K24" s="35">
        <v>1190</v>
      </c>
      <c r="L24" s="32"/>
      <c r="M24" s="35">
        <v>-1631</v>
      </c>
    </row>
    <row r="25" spans="1:13" ht="21.75" customHeight="1">
      <c r="A25" s="19" t="s">
        <v>136</v>
      </c>
      <c r="D25" s="36"/>
      <c r="E25" s="52"/>
      <c r="F25" s="52"/>
      <c r="G25" s="54">
        <f>SUM(G23:G24)</f>
        <v>93458</v>
      </c>
      <c r="H25" s="32"/>
      <c r="I25" s="54">
        <f>SUM(I23:I24)</f>
        <v>121709</v>
      </c>
      <c r="J25" s="32"/>
      <c r="K25" s="54">
        <f>SUM(K23:K24)</f>
        <v>119673</v>
      </c>
      <c r="L25" s="32"/>
      <c r="M25" s="54">
        <f>SUM(M23:M24)</f>
        <v>15578</v>
      </c>
    </row>
    <row r="26" spans="1:13" ht="21.75" customHeight="1">
      <c r="A26" s="19"/>
      <c r="D26" s="36"/>
      <c r="E26" s="52"/>
      <c r="F26" s="52"/>
      <c r="G26" s="32"/>
      <c r="H26" s="32"/>
      <c r="I26" s="32"/>
      <c r="J26" s="32"/>
      <c r="K26" s="32"/>
      <c r="L26" s="32"/>
      <c r="M26" s="32"/>
    </row>
    <row r="27" spans="1:13" ht="21.75" customHeight="1">
      <c r="A27" s="19" t="s">
        <v>55</v>
      </c>
      <c r="D27" s="36"/>
      <c r="E27" s="52"/>
      <c r="F27" s="52"/>
      <c r="G27" s="32"/>
      <c r="H27" s="32"/>
      <c r="I27" s="32"/>
      <c r="J27" s="32"/>
      <c r="K27" s="32"/>
      <c r="L27" s="32"/>
      <c r="M27" s="32"/>
    </row>
    <row r="28" spans="1:13" ht="21.75" customHeight="1">
      <c r="A28" s="55" t="s">
        <v>86</v>
      </c>
      <c r="D28" s="36"/>
      <c r="E28" s="52"/>
      <c r="F28" s="52"/>
      <c r="G28" s="32"/>
      <c r="H28" s="32"/>
      <c r="I28" s="32"/>
      <c r="J28" s="32"/>
      <c r="K28" s="32"/>
      <c r="L28" s="32"/>
      <c r="M28" s="32"/>
    </row>
    <row r="29" spans="1:13" s="27" customFormat="1" ht="21.75" customHeight="1">
      <c r="A29" s="19" t="s">
        <v>87</v>
      </c>
      <c r="D29" s="56"/>
      <c r="E29" s="57"/>
      <c r="F29" s="57"/>
      <c r="G29" s="32"/>
      <c r="H29" s="32"/>
      <c r="I29" s="32"/>
      <c r="J29" s="32"/>
      <c r="K29" s="32"/>
      <c r="L29" s="32"/>
      <c r="M29" s="32"/>
    </row>
    <row r="30" spans="1:13" ht="21.75" customHeight="1">
      <c r="A30" s="53" t="s">
        <v>84</v>
      </c>
      <c r="D30" s="36"/>
      <c r="E30" s="52"/>
      <c r="F30" s="52"/>
      <c r="G30" s="11"/>
      <c r="I30" s="11"/>
      <c r="K30" s="11"/>
    </row>
    <row r="31" spans="1:13" ht="21.75" customHeight="1">
      <c r="A31" s="53" t="s">
        <v>85</v>
      </c>
      <c r="D31" s="36"/>
      <c r="E31" s="52"/>
      <c r="F31" s="52"/>
      <c r="G31" s="35">
        <v>-105068</v>
      </c>
      <c r="H31" s="32"/>
      <c r="I31" s="35">
        <v>38244</v>
      </c>
      <c r="J31" s="32"/>
      <c r="K31" s="35">
        <v>0</v>
      </c>
      <c r="L31" s="32"/>
      <c r="M31" s="35">
        <v>0</v>
      </c>
    </row>
    <row r="32" spans="1:13" ht="21.75" customHeight="1">
      <c r="A32" s="53" t="s">
        <v>83</v>
      </c>
      <c r="D32" s="36"/>
      <c r="E32" s="52"/>
      <c r="F32" s="52"/>
      <c r="G32" s="32"/>
      <c r="H32" s="32"/>
      <c r="I32" s="32"/>
      <c r="J32" s="32"/>
      <c r="K32" s="32"/>
      <c r="L32" s="32"/>
      <c r="M32" s="32"/>
    </row>
    <row r="33" spans="1:13" ht="21.75" customHeight="1">
      <c r="A33" s="19" t="s">
        <v>94</v>
      </c>
      <c r="D33" s="36"/>
      <c r="E33" s="52"/>
      <c r="F33" s="52"/>
      <c r="G33" s="35">
        <f>SUM(G29:G31)</f>
        <v>-105068</v>
      </c>
      <c r="H33" s="32"/>
      <c r="I33" s="35">
        <f>SUM(I29:I31)</f>
        <v>38244</v>
      </c>
      <c r="J33" s="32"/>
      <c r="K33" s="35">
        <f>SUM(K29:K31)</f>
        <v>0</v>
      </c>
      <c r="L33" s="32"/>
      <c r="M33" s="35">
        <f>SUM(M29:M31)</f>
        <v>0</v>
      </c>
    </row>
    <row r="34" spans="1:13" ht="21.75" customHeight="1">
      <c r="A34" s="55" t="s">
        <v>115</v>
      </c>
      <c r="D34" s="36"/>
      <c r="E34" s="52"/>
      <c r="F34" s="52"/>
      <c r="G34" s="32"/>
      <c r="H34" s="32"/>
      <c r="I34" s="32"/>
      <c r="J34" s="32"/>
      <c r="K34" s="32"/>
      <c r="L34" s="32"/>
      <c r="M34" s="32"/>
    </row>
    <row r="35" spans="1:13" ht="21.75" customHeight="1">
      <c r="A35" s="55" t="s">
        <v>116</v>
      </c>
      <c r="D35" s="36"/>
      <c r="E35" s="52"/>
      <c r="F35" s="52"/>
      <c r="G35" s="11"/>
      <c r="I35" s="11"/>
      <c r="K35" s="11"/>
    </row>
    <row r="36" spans="1:13" ht="21.75" customHeight="1">
      <c r="A36" s="53" t="s">
        <v>211</v>
      </c>
      <c r="D36" s="36"/>
      <c r="E36" s="52"/>
      <c r="F36" s="52"/>
      <c r="G36" s="32">
        <v>19</v>
      </c>
      <c r="H36" s="32"/>
      <c r="I36" s="32">
        <v>0</v>
      </c>
      <c r="J36" s="32"/>
      <c r="K36" s="32">
        <v>0</v>
      </c>
      <c r="L36" s="32"/>
      <c r="M36" s="32">
        <v>0</v>
      </c>
    </row>
    <row r="37" spans="1:13" ht="21.75" customHeight="1">
      <c r="A37" s="53" t="s">
        <v>194</v>
      </c>
      <c r="D37" s="36"/>
      <c r="E37" s="52"/>
      <c r="F37" s="52"/>
      <c r="G37" s="35">
        <v>-5</v>
      </c>
      <c r="H37" s="32"/>
      <c r="I37" s="35">
        <v>0</v>
      </c>
      <c r="J37" s="32"/>
      <c r="K37" s="35">
        <v>0</v>
      </c>
      <c r="L37" s="32"/>
      <c r="M37" s="35">
        <v>0</v>
      </c>
    </row>
    <row r="38" spans="1:13" ht="21.75" customHeight="1">
      <c r="A38" s="53" t="s">
        <v>115</v>
      </c>
      <c r="D38" s="36"/>
      <c r="E38" s="52"/>
      <c r="F38" s="52"/>
      <c r="G38" s="32"/>
      <c r="H38" s="32"/>
      <c r="I38" s="32"/>
      <c r="J38" s="32"/>
      <c r="K38" s="32"/>
      <c r="L38" s="32"/>
      <c r="M38" s="32"/>
    </row>
    <row r="39" spans="1:13" ht="21.75" customHeight="1">
      <c r="A39" s="53" t="s">
        <v>117</v>
      </c>
      <c r="D39" s="36"/>
      <c r="E39" s="52"/>
      <c r="F39" s="52"/>
      <c r="G39" s="35">
        <f>SUM(G36:G37)</f>
        <v>14</v>
      </c>
      <c r="H39" s="32"/>
      <c r="I39" s="35">
        <f>SUM(I36:I37)</f>
        <v>0</v>
      </c>
      <c r="J39" s="32"/>
      <c r="K39" s="35">
        <f>SUM(K36:K37)</f>
        <v>0</v>
      </c>
      <c r="L39" s="32"/>
      <c r="M39" s="35">
        <f>SUM(M36:M37)</f>
        <v>0</v>
      </c>
    </row>
    <row r="40" spans="1:13" ht="21.75" customHeight="1">
      <c r="A40" s="19" t="s">
        <v>137</v>
      </c>
      <c r="D40" s="36"/>
      <c r="E40" s="52"/>
      <c r="F40" s="52"/>
      <c r="G40" s="35">
        <f>SUM(G33,G39)</f>
        <v>-105054</v>
      </c>
      <c r="H40" s="32"/>
      <c r="I40" s="35">
        <f>SUM(I33,I39)</f>
        <v>38244</v>
      </c>
      <c r="J40" s="32"/>
      <c r="K40" s="35">
        <f>SUM(K33,K39)</f>
        <v>0</v>
      </c>
      <c r="L40" s="32"/>
      <c r="M40" s="35">
        <f>SUM(M33,M39)</f>
        <v>0</v>
      </c>
    </row>
    <row r="41" spans="1:13" ht="21.75" customHeight="1" thickBot="1">
      <c r="A41" s="19" t="s">
        <v>138</v>
      </c>
      <c r="D41" s="36"/>
      <c r="E41" s="52"/>
      <c r="F41" s="52"/>
      <c r="G41" s="48">
        <f>SUM(G25,G40)</f>
        <v>-11596</v>
      </c>
      <c r="H41" s="32"/>
      <c r="I41" s="48">
        <f>SUM(I25,I40)</f>
        <v>159953</v>
      </c>
      <c r="J41" s="32"/>
      <c r="K41" s="48">
        <f>SUM(K25,K40)</f>
        <v>119673</v>
      </c>
      <c r="L41" s="32"/>
      <c r="M41" s="48">
        <f>SUM(M25,M40)</f>
        <v>15578</v>
      </c>
    </row>
    <row r="42" spans="1:13" ht="21.75" customHeight="1" thickTop="1">
      <c r="D42" s="36"/>
      <c r="E42" s="52"/>
      <c r="F42" s="52"/>
      <c r="G42" s="32"/>
      <c r="H42" s="32"/>
      <c r="I42" s="32"/>
      <c r="J42" s="32"/>
      <c r="K42" s="32"/>
      <c r="L42" s="32"/>
      <c r="M42" s="32"/>
    </row>
    <row r="43" spans="1:13" ht="21.75" customHeight="1">
      <c r="D43" s="36"/>
      <c r="E43" s="52"/>
      <c r="F43" s="52"/>
      <c r="G43" s="32"/>
      <c r="H43" s="32"/>
      <c r="I43" s="32"/>
      <c r="J43" s="32"/>
      <c r="K43" s="32"/>
      <c r="L43" s="32"/>
      <c r="M43" s="32"/>
    </row>
    <row r="44" spans="1:13" ht="21.75" customHeight="1">
      <c r="A44" s="11" t="str">
        <f>bs!$A$35</f>
        <v>The accompanying condensed notes to interim financial statements are an integral part of the financial statements.</v>
      </c>
      <c r="D44" s="36"/>
      <c r="E44" s="37"/>
      <c r="F44" s="37"/>
    </row>
    <row r="45" spans="1:13" ht="21.75" customHeight="1">
      <c r="M45" s="14" t="s">
        <v>135</v>
      </c>
    </row>
    <row r="46" spans="1:13" s="19" customFormat="1" ht="21.75" customHeight="1">
      <c r="A46" s="15" t="s">
        <v>103</v>
      </c>
      <c r="B46" s="15"/>
      <c r="C46" s="16"/>
      <c r="D46" s="16"/>
      <c r="E46" s="17"/>
      <c r="F46" s="17"/>
      <c r="G46" s="18"/>
      <c r="I46" s="18"/>
      <c r="K46" s="18"/>
    </row>
    <row r="47" spans="1:13" s="19" customFormat="1" ht="21.75" customHeight="1">
      <c r="A47" s="15" t="s">
        <v>118</v>
      </c>
      <c r="B47" s="15"/>
      <c r="C47" s="16"/>
      <c r="D47" s="16"/>
      <c r="E47" s="17"/>
      <c r="F47" s="17"/>
      <c r="G47" s="18"/>
      <c r="I47" s="18"/>
      <c r="K47" s="18"/>
    </row>
    <row r="48" spans="1:13" s="20" customFormat="1" ht="21.75" customHeight="1">
      <c r="A48" s="15" t="str">
        <f>A4</f>
        <v>For the three-month period ended 30 June 2025</v>
      </c>
      <c r="B48" s="15"/>
      <c r="C48" s="15"/>
      <c r="D48" s="15"/>
      <c r="G48" s="18"/>
      <c r="H48" s="19"/>
      <c r="I48" s="18"/>
      <c r="J48" s="19"/>
      <c r="K48" s="18"/>
      <c r="L48" s="19"/>
      <c r="M48" s="21"/>
    </row>
    <row r="49" spans="1:13" s="22" customFormat="1" ht="21.75" customHeight="1">
      <c r="D49" s="23"/>
      <c r="E49" s="23"/>
      <c r="G49" s="13"/>
      <c r="H49" s="11"/>
      <c r="I49" s="13"/>
      <c r="J49" s="11"/>
      <c r="K49" s="13"/>
      <c r="L49" s="11"/>
      <c r="M49" s="24" t="s">
        <v>134</v>
      </c>
    </row>
    <row r="50" spans="1:13" s="22" customFormat="1" ht="21.75" customHeight="1">
      <c r="D50" s="23"/>
      <c r="E50" s="23"/>
      <c r="G50" s="70" t="s">
        <v>74</v>
      </c>
      <c r="H50" s="70"/>
      <c r="I50" s="70"/>
      <c r="K50" s="70" t="s">
        <v>73</v>
      </c>
      <c r="L50" s="70"/>
      <c r="M50" s="70"/>
    </row>
    <row r="51" spans="1:13" s="22" customFormat="1" ht="21.75" customHeight="1">
      <c r="D51" s="23"/>
      <c r="E51" s="37"/>
      <c r="G51" s="26">
        <f>G7</f>
        <v>2025</v>
      </c>
      <c r="H51" s="25"/>
      <c r="I51" s="26">
        <f>I7</f>
        <v>2024</v>
      </c>
      <c r="J51" s="25"/>
      <c r="K51" s="26">
        <f>K7</f>
        <v>2025</v>
      </c>
      <c r="L51" s="25"/>
      <c r="M51" s="26">
        <f>M7</f>
        <v>2024</v>
      </c>
    </row>
    <row r="52" spans="1:13" ht="21.75" customHeight="1">
      <c r="A52" s="27" t="s">
        <v>158</v>
      </c>
      <c r="D52" s="36"/>
      <c r="E52" s="37"/>
      <c r="F52" s="37"/>
    </row>
    <row r="53" spans="1:13" ht="21.75" customHeight="1" thickBot="1">
      <c r="A53" s="11" t="s">
        <v>104</v>
      </c>
      <c r="D53" s="36"/>
      <c r="E53" s="37"/>
      <c r="F53" s="37"/>
      <c r="G53" s="32">
        <v>88349</v>
      </c>
      <c r="H53" s="58"/>
      <c r="I53" s="32">
        <v>108706</v>
      </c>
      <c r="J53" s="58"/>
      <c r="K53" s="48">
        <f>K41</f>
        <v>119673</v>
      </c>
      <c r="L53" s="58"/>
      <c r="M53" s="48">
        <f>M41</f>
        <v>15578</v>
      </c>
    </row>
    <row r="54" spans="1:13" ht="21.75" customHeight="1" thickTop="1">
      <c r="A54" s="11" t="s">
        <v>102</v>
      </c>
      <c r="D54" s="36"/>
      <c r="E54" s="52"/>
      <c r="F54" s="52"/>
      <c r="G54" s="32">
        <v>5109</v>
      </c>
      <c r="H54" s="32"/>
      <c r="I54" s="32">
        <v>13003</v>
      </c>
      <c r="J54" s="32"/>
      <c r="K54" s="32"/>
      <c r="L54" s="32"/>
      <c r="M54" s="32"/>
    </row>
    <row r="55" spans="1:13" ht="21.75" customHeight="1" thickBot="1">
      <c r="D55" s="36"/>
      <c r="E55" s="52"/>
      <c r="F55" s="52"/>
      <c r="G55" s="51">
        <f>SUM(G53:G54)</f>
        <v>93458</v>
      </c>
      <c r="H55" s="32"/>
      <c r="I55" s="51">
        <f>SUM(I53:I54)</f>
        <v>121709</v>
      </c>
      <c r="J55" s="32"/>
      <c r="K55" s="32"/>
      <c r="L55" s="32"/>
      <c r="M55" s="32"/>
    </row>
    <row r="56" spans="1:13" ht="21.75" customHeight="1" thickTop="1">
      <c r="D56" s="36"/>
      <c r="E56" s="52"/>
      <c r="F56" s="52"/>
      <c r="G56" s="59">
        <f>G55-G25</f>
        <v>0</v>
      </c>
      <c r="H56" s="29"/>
      <c r="I56" s="59">
        <f>I55-I25</f>
        <v>0</v>
      </c>
      <c r="J56" s="29"/>
      <c r="K56" s="29"/>
      <c r="L56" s="29"/>
      <c r="M56" s="29"/>
    </row>
    <row r="57" spans="1:13" ht="21.75" customHeight="1">
      <c r="A57" s="27" t="s">
        <v>105</v>
      </c>
      <c r="D57" s="36"/>
      <c r="E57" s="37"/>
      <c r="F57" s="37"/>
      <c r="G57" s="29"/>
      <c r="H57" s="29"/>
      <c r="I57" s="29"/>
      <c r="J57" s="29"/>
      <c r="K57" s="29"/>
      <c r="L57" s="29"/>
      <c r="M57" s="29"/>
    </row>
    <row r="58" spans="1:13" ht="21.75" customHeight="1" thickBot="1">
      <c r="A58" s="11" t="s">
        <v>104</v>
      </c>
      <c r="D58" s="36"/>
      <c r="E58" s="37"/>
      <c r="F58" s="37"/>
      <c r="G58" s="32">
        <v>-13204</v>
      </c>
      <c r="H58" s="58"/>
      <c r="I58" s="32">
        <v>142676</v>
      </c>
      <c r="J58" s="58"/>
      <c r="K58" s="48">
        <f>SUM(K41)</f>
        <v>119673</v>
      </c>
      <c r="L58" s="58"/>
      <c r="M58" s="48">
        <f>SUM(M41)</f>
        <v>15578</v>
      </c>
    </row>
    <row r="59" spans="1:13" ht="21.75" customHeight="1" thickTop="1">
      <c r="A59" s="11" t="s">
        <v>102</v>
      </c>
      <c r="D59" s="36"/>
      <c r="E59" s="52"/>
      <c r="F59" s="52"/>
      <c r="G59" s="32">
        <v>1608</v>
      </c>
      <c r="H59" s="32"/>
      <c r="I59" s="32">
        <v>17277</v>
      </c>
      <c r="J59" s="32"/>
      <c r="K59" s="32"/>
      <c r="L59" s="32"/>
      <c r="M59" s="32"/>
    </row>
    <row r="60" spans="1:13" ht="21.75" customHeight="1" thickBot="1">
      <c r="D60" s="36"/>
      <c r="E60" s="52"/>
      <c r="F60" s="52"/>
      <c r="G60" s="51">
        <f>SUM(G58:G59)</f>
        <v>-11596</v>
      </c>
      <c r="H60" s="32"/>
      <c r="I60" s="51">
        <f>SUM(I58:I59)</f>
        <v>159953</v>
      </c>
      <c r="J60" s="32"/>
      <c r="K60" s="32"/>
      <c r="L60" s="32"/>
      <c r="M60" s="32"/>
    </row>
    <row r="61" spans="1:13" ht="21.75" customHeight="1" thickTop="1">
      <c r="G61" s="60">
        <f>G60-G41</f>
        <v>0</v>
      </c>
      <c r="H61" s="32"/>
      <c r="I61" s="60">
        <f>I60-I41</f>
        <v>0</v>
      </c>
      <c r="J61" s="32"/>
      <c r="K61" s="32"/>
      <c r="L61" s="32"/>
      <c r="M61" s="32"/>
    </row>
    <row r="62" spans="1:13" ht="21.75" customHeight="1">
      <c r="G62" s="32"/>
      <c r="H62" s="32"/>
      <c r="I62" s="32"/>
      <c r="J62" s="32"/>
      <c r="K62" s="32"/>
      <c r="L62" s="32"/>
      <c r="M62" s="29" t="s">
        <v>160</v>
      </c>
    </row>
    <row r="63" spans="1:13" ht="21.75" customHeight="1">
      <c r="A63" s="27" t="s">
        <v>155</v>
      </c>
      <c r="G63" s="32"/>
      <c r="H63" s="32"/>
      <c r="I63" s="32"/>
      <c r="J63" s="32"/>
      <c r="K63" s="32"/>
      <c r="L63" s="32"/>
      <c r="M63" s="32"/>
    </row>
    <row r="64" spans="1:13" ht="21.75" customHeight="1">
      <c r="A64" s="11" t="s">
        <v>156</v>
      </c>
      <c r="D64" s="36"/>
      <c r="E64" s="37"/>
      <c r="F64" s="37"/>
      <c r="G64" s="58"/>
      <c r="H64" s="58"/>
      <c r="I64" s="58"/>
      <c r="J64" s="58"/>
      <c r="K64" s="58"/>
      <c r="M64" s="58"/>
    </row>
    <row r="65" spans="1:13" ht="21.75" customHeight="1" thickBot="1">
      <c r="A65" s="11" t="s">
        <v>157</v>
      </c>
      <c r="G65" s="61">
        <f>G53/bs!G80</f>
        <v>0.27055274843056193</v>
      </c>
      <c r="H65" s="32"/>
      <c r="I65" s="61">
        <f>I53/bs!I80</f>
        <v>0.3328923595161537</v>
      </c>
      <c r="J65" s="32"/>
      <c r="K65" s="61">
        <f>K53/bs!K80</f>
        <v>0.36647680293982543</v>
      </c>
      <c r="L65" s="32"/>
      <c r="M65" s="61">
        <f>M53/bs!M80</f>
        <v>4.770479252794365E-2</v>
      </c>
    </row>
    <row r="66" spans="1:13" ht="21.75" customHeight="1" thickTop="1"/>
    <row r="68" spans="1:13" ht="21.75" customHeight="1">
      <c r="A68" s="11" t="str">
        <f>bs!$A$35</f>
        <v>The accompanying condensed notes to interim financial statements are an integral part of the financial statements.</v>
      </c>
    </row>
    <row r="69" spans="1:13" ht="21.75" customHeight="1">
      <c r="M69" s="14" t="s">
        <v>135</v>
      </c>
    </row>
    <row r="70" spans="1:13" s="19" customFormat="1" ht="21.75" customHeight="1">
      <c r="A70" s="15" t="s">
        <v>103</v>
      </c>
      <c r="B70" s="15"/>
      <c r="C70" s="16"/>
      <c r="D70" s="16"/>
      <c r="E70" s="17"/>
      <c r="F70" s="17"/>
      <c r="G70" s="18"/>
      <c r="I70" s="18"/>
      <c r="K70" s="18"/>
    </row>
    <row r="71" spans="1:13" s="19" customFormat="1" ht="21.75" customHeight="1">
      <c r="A71" s="15" t="s">
        <v>69</v>
      </c>
      <c r="B71" s="15"/>
      <c r="C71" s="16"/>
      <c r="D71" s="16"/>
      <c r="E71" s="17"/>
      <c r="F71" s="17"/>
      <c r="G71" s="18"/>
      <c r="I71" s="18"/>
      <c r="K71" s="18"/>
    </row>
    <row r="72" spans="1:13" s="20" customFormat="1" ht="21.75" customHeight="1">
      <c r="A72" s="15" t="s">
        <v>219</v>
      </c>
      <c r="B72" s="15"/>
      <c r="C72" s="15"/>
      <c r="D72" s="15"/>
      <c r="G72" s="18"/>
      <c r="H72" s="19"/>
      <c r="I72" s="18"/>
      <c r="J72" s="19"/>
      <c r="K72" s="18"/>
      <c r="L72" s="19"/>
      <c r="M72" s="21"/>
    </row>
    <row r="73" spans="1:13" s="22" customFormat="1" ht="21.75" customHeight="1">
      <c r="D73" s="23"/>
      <c r="E73" s="23"/>
      <c r="G73" s="13"/>
      <c r="H73" s="11"/>
      <c r="I73" s="13"/>
      <c r="J73" s="11"/>
      <c r="K73" s="13"/>
      <c r="L73" s="11"/>
      <c r="M73" s="24" t="s">
        <v>134</v>
      </c>
    </row>
    <row r="74" spans="1:13" s="22" customFormat="1" ht="21.75" customHeight="1">
      <c r="D74" s="23"/>
      <c r="E74" s="23"/>
      <c r="G74" s="70" t="s">
        <v>74</v>
      </c>
      <c r="H74" s="70"/>
      <c r="I74" s="70"/>
      <c r="K74" s="70" t="s">
        <v>73</v>
      </c>
      <c r="L74" s="70"/>
      <c r="M74" s="70"/>
    </row>
    <row r="75" spans="1:13" s="22" customFormat="1" ht="21.75" customHeight="1">
      <c r="D75" s="23"/>
      <c r="E75" s="26" t="s">
        <v>0</v>
      </c>
      <c r="G75" s="26">
        <v>2025</v>
      </c>
      <c r="H75" s="25"/>
      <c r="I75" s="26">
        <v>2024</v>
      </c>
      <c r="J75" s="25"/>
      <c r="K75" s="26">
        <v>2025</v>
      </c>
      <c r="L75" s="25"/>
      <c r="M75" s="26">
        <v>2024</v>
      </c>
    </row>
    <row r="76" spans="1:13" ht="21.75" customHeight="1">
      <c r="A76" s="27" t="s">
        <v>54</v>
      </c>
      <c r="D76" s="36"/>
      <c r="E76" s="37"/>
      <c r="F76" s="37"/>
    </row>
    <row r="77" spans="1:13" ht="21.75" customHeight="1">
      <c r="A77" s="27" t="s">
        <v>25</v>
      </c>
      <c r="D77" s="36"/>
      <c r="E77" s="37"/>
      <c r="F77" s="37"/>
    </row>
    <row r="78" spans="1:13" ht="21.75" customHeight="1">
      <c r="A78" s="11" t="s">
        <v>26</v>
      </c>
      <c r="D78" s="52"/>
      <c r="E78" s="52">
        <v>2</v>
      </c>
      <c r="F78" s="52"/>
      <c r="G78" s="32">
        <v>3488689</v>
      </c>
      <c r="H78" s="32"/>
      <c r="I78" s="32">
        <v>3686661</v>
      </c>
      <c r="J78" s="32"/>
      <c r="K78" s="32">
        <v>778348</v>
      </c>
      <c r="L78" s="32"/>
      <c r="M78" s="32">
        <v>868293</v>
      </c>
    </row>
    <row r="79" spans="1:13" ht="21.75" customHeight="1">
      <c r="A79" s="11" t="s">
        <v>153</v>
      </c>
      <c r="D79" s="52"/>
      <c r="E79" s="52">
        <v>2</v>
      </c>
      <c r="F79" s="52"/>
      <c r="G79" s="32">
        <v>0</v>
      </c>
      <c r="H79" s="32"/>
      <c r="I79" s="32">
        <v>0</v>
      </c>
      <c r="J79" s="32"/>
      <c r="K79" s="32">
        <v>219724</v>
      </c>
      <c r="L79" s="32"/>
      <c r="M79" s="32">
        <v>0</v>
      </c>
    </row>
    <row r="80" spans="1:13" ht="21.75" customHeight="1">
      <c r="A80" s="53" t="s">
        <v>27</v>
      </c>
      <c r="D80" s="36"/>
      <c r="E80" s="52">
        <v>2</v>
      </c>
      <c r="F80" s="52"/>
      <c r="G80" s="29">
        <v>34758</v>
      </c>
      <c r="H80" s="29"/>
      <c r="I80" s="29">
        <v>34367</v>
      </c>
      <c r="J80" s="29"/>
      <c r="K80" s="29">
        <v>43825</v>
      </c>
      <c r="L80" s="29"/>
      <c r="M80" s="29">
        <v>32409</v>
      </c>
    </row>
    <row r="81" spans="1:13" ht="21.75" customHeight="1">
      <c r="A81" s="53" t="s">
        <v>114</v>
      </c>
      <c r="D81" s="36"/>
      <c r="E81" s="52"/>
      <c r="F81" s="52"/>
      <c r="G81" s="35">
        <v>0</v>
      </c>
      <c r="H81" s="32"/>
      <c r="I81" s="35">
        <v>5801</v>
      </c>
      <c r="J81" s="32"/>
      <c r="K81" s="35">
        <v>0</v>
      </c>
      <c r="L81" s="32"/>
      <c r="M81" s="35">
        <v>6228</v>
      </c>
    </row>
    <row r="82" spans="1:13" ht="21.75" customHeight="1">
      <c r="A82" s="27" t="s">
        <v>28</v>
      </c>
      <c r="D82" s="36"/>
      <c r="E82" s="52"/>
      <c r="F82" s="52"/>
      <c r="G82" s="35">
        <f>SUM(G78:G81)</f>
        <v>3523447</v>
      </c>
      <c r="H82" s="32"/>
      <c r="I82" s="35">
        <f>SUM(I78:I81)</f>
        <v>3726829</v>
      </c>
      <c r="J82" s="32"/>
      <c r="K82" s="35">
        <f>SUM(K78:K81)</f>
        <v>1041897</v>
      </c>
      <c r="L82" s="32"/>
      <c r="M82" s="35">
        <f>SUM(M78:M81)</f>
        <v>906930</v>
      </c>
    </row>
    <row r="83" spans="1:13" ht="21.75" customHeight="1">
      <c r="A83" s="27" t="s">
        <v>29</v>
      </c>
      <c r="D83" s="36"/>
      <c r="E83" s="52"/>
      <c r="F83" s="52"/>
      <c r="G83" s="32"/>
      <c r="H83" s="32"/>
      <c r="I83" s="32"/>
      <c r="J83" s="32"/>
      <c r="K83" s="32"/>
      <c r="L83" s="32"/>
      <c r="M83" s="32"/>
    </row>
    <row r="84" spans="1:13" ht="21.75" customHeight="1">
      <c r="A84" s="53" t="s">
        <v>30</v>
      </c>
      <c r="D84" s="36"/>
      <c r="E84" s="52">
        <v>2</v>
      </c>
      <c r="F84" s="52"/>
      <c r="G84" s="32">
        <v>2679630</v>
      </c>
      <c r="H84" s="32"/>
      <c r="I84" s="32">
        <v>2855243</v>
      </c>
      <c r="J84" s="32"/>
      <c r="K84" s="32">
        <v>597317</v>
      </c>
      <c r="L84" s="32"/>
      <c r="M84" s="32">
        <v>687052</v>
      </c>
    </row>
    <row r="85" spans="1:13" ht="21.75" customHeight="1">
      <c r="A85" s="53" t="s">
        <v>124</v>
      </c>
      <c r="D85" s="36"/>
      <c r="E85" s="52"/>
      <c r="F85" s="52"/>
      <c r="G85" s="32">
        <v>177671</v>
      </c>
      <c r="H85" s="32"/>
      <c r="I85" s="32">
        <v>170190</v>
      </c>
      <c r="J85" s="32"/>
      <c r="K85" s="32">
        <v>28955</v>
      </c>
      <c r="L85" s="32"/>
      <c r="M85" s="32">
        <v>26227</v>
      </c>
    </row>
    <row r="86" spans="1:13" ht="21.75" customHeight="1">
      <c r="A86" s="53" t="s">
        <v>31</v>
      </c>
      <c r="D86" s="36"/>
      <c r="E86" s="52">
        <v>2</v>
      </c>
      <c r="F86" s="52"/>
      <c r="G86" s="32">
        <v>284063</v>
      </c>
      <c r="H86" s="32"/>
      <c r="I86" s="32">
        <v>283833</v>
      </c>
      <c r="J86" s="32"/>
      <c r="K86" s="32">
        <v>97993</v>
      </c>
      <c r="L86" s="32"/>
      <c r="M86" s="32">
        <v>95718</v>
      </c>
    </row>
    <row r="87" spans="1:13" ht="21.75" customHeight="1">
      <c r="A87" s="53" t="s">
        <v>154</v>
      </c>
      <c r="D87" s="36"/>
      <c r="E87" s="52"/>
      <c r="F87" s="52"/>
      <c r="G87" s="35">
        <v>16215</v>
      </c>
      <c r="H87" s="32"/>
      <c r="I87" s="35">
        <v>0</v>
      </c>
      <c r="J87" s="32"/>
      <c r="K87" s="35">
        <v>18201</v>
      </c>
      <c r="L87" s="32"/>
      <c r="M87" s="35">
        <v>0</v>
      </c>
    </row>
    <row r="88" spans="1:13" ht="21.75" customHeight="1">
      <c r="A88" s="27" t="s">
        <v>32</v>
      </c>
      <c r="D88" s="36"/>
      <c r="E88" s="52"/>
      <c r="F88" s="52"/>
      <c r="G88" s="35">
        <f>SUM(G84:G87)</f>
        <v>3157579</v>
      </c>
      <c r="H88" s="32"/>
      <c r="I88" s="35">
        <f>SUM(I84:I87)</f>
        <v>3309266</v>
      </c>
      <c r="J88" s="32"/>
      <c r="K88" s="35">
        <f>SUM(K84:K87)</f>
        <v>742466</v>
      </c>
      <c r="L88" s="32"/>
      <c r="M88" s="35">
        <f>SUM(M84:M87)</f>
        <v>808997</v>
      </c>
    </row>
    <row r="89" spans="1:13" ht="21.75" customHeight="1">
      <c r="A89" s="27" t="s">
        <v>171</v>
      </c>
      <c r="D89" s="36"/>
      <c r="E89" s="52"/>
      <c r="F89" s="52"/>
      <c r="G89" s="32">
        <f>G82-G88</f>
        <v>365868</v>
      </c>
      <c r="H89" s="32"/>
      <c r="I89" s="32">
        <f>I82-I88</f>
        <v>417563</v>
      </c>
      <c r="J89" s="32"/>
      <c r="K89" s="32">
        <f>K82-K88</f>
        <v>299431</v>
      </c>
      <c r="L89" s="32"/>
      <c r="M89" s="32">
        <f>M82-M88</f>
        <v>97933</v>
      </c>
    </row>
    <row r="90" spans="1:13" ht="21.75" customHeight="1">
      <c r="A90" s="11" t="s">
        <v>33</v>
      </c>
      <c r="D90" s="36"/>
      <c r="E90" s="52"/>
      <c r="F90" s="52"/>
      <c r="G90" s="35">
        <v>-90374</v>
      </c>
      <c r="H90" s="32"/>
      <c r="I90" s="35">
        <v>-97165</v>
      </c>
      <c r="J90" s="32"/>
      <c r="K90" s="35">
        <v>-49010</v>
      </c>
      <c r="L90" s="32"/>
      <c r="M90" s="35">
        <v>-49804</v>
      </c>
    </row>
    <row r="91" spans="1:13" ht="21.75" customHeight="1">
      <c r="A91" s="27" t="s">
        <v>64</v>
      </c>
      <c r="D91" s="36"/>
      <c r="E91" s="52"/>
      <c r="F91" s="52"/>
      <c r="G91" s="32">
        <f>SUM(G89:G90)</f>
        <v>275494</v>
      </c>
      <c r="H91" s="32"/>
      <c r="I91" s="32">
        <f>SUM(I89:I90)</f>
        <v>320398</v>
      </c>
      <c r="J91" s="32"/>
      <c r="K91" s="32">
        <f>SUM(K89:K90)</f>
        <v>250421</v>
      </c>
      <c r="L91" s="32"/>
      <c r="M91" s="32">
        <f>SUM(M89:M90)</f>
        <v>48129</v>
      </c>
    </row>
    <row r="92" spans="1:13" ht="21.75" customHeight="1">
      <c r="A92" s="53" t="s">
        <v>140</v>
      </c>
      <c r="D92" s="36"/>
      <c r="E92" s="52">
        <v>8</v>
      </c>
      <c r="F92" s="52"/>
      <c r="G92" s="35">
        <v>-53444</v>
      </c>
      <c r="H92" s="32"/>
      <c r="I92" s="35">
        <v>-48240</v>
      </c>
      <c r="J92" s="32"/>
      <c r="K92" s="35">
        <v>-4434</v>
      </c>
      <c r="L92" s="32"/>
      <c r="M92" s="35">
        <v>-7230</v>
      </c>
    </row>
    <row r="93" spans="1:13" ht="21.75" customHeight="1">
      <c r="A93" s="19" t="s">
        <v>136</v>
      </c>
      <c r="D93" s="36"/>
      <c r="E93" s="52"/>
      <c r="F93" s="52"/>
      <c r="G93" s="54">
        <f>SUM(G91:G92)</f>
        <v>222050</v>
      </c>
      <c r="H93" s="32"/>
      <c r="I93" s="54">
        <f>SUM(I91:I92)</f>
        <v>272158</v>
      </c>
      <c r="J93" s="32"/>
      <c r="K93" s="54">
        <f>SUM(K91:K92)</f>
        <v>245987</v>
      </c>
      <c r="L93" s="32"/>
      <c r="M93" s="54">
        <f>SUM(M91:M92)</f>
        <v>40899</v>
      </c>
    </row>
    <row r="94" spans="1:13" ht="21.75" customHeight="1">
      <c r="A94" s="19"/>
      <c r="D94" s="36"/>
      <c r="E94" s="52"/>
      <c r="F94" s="52"/>
      <c r="G94" s="32"/>
      <c r="H94" s="32"/>
      <c r="I94" s="32"/>
      <c r="J94" s="32"/>
      <c r="K94" s="32"/>
      <c r="L94" s="32"/>
      <c r="M94" s="32"/>
    </row>
    <row r="95" spans="1:13" ht="21.75" customHeight="1">
      <c r="A95" s="19" t="s">
        <v>55</v>
      </c>
      <c r="D95" s="36"/>
      <c r="E95" s="52"/>
      <c r="F95" s="52"/>
      <c r="G95" s="32"/>
      <c r="H95" s="32"/>
      <c r="I95" s="32"/>
      <c r="J95" s="32"/>
      <c r="K95" s="32"/>
      <c r="L95" s="32"/>
      <c r="M95" s="32"/>
    </row>
    <row r="96" spans="1:13" ht="21.75" customHeight="1">
      <c r="A96" s="55" t="s">
        <v>86</v>
      </c>
      <c r="D96" s="36"/>
      <c r="E96" s="52"/>
      <c r="F96" s="52"/>
      <c r="G96" s="32"/>
      <c r="H96" s="32"/>
      <c r="I96" s="32"/>
      <c r="J96" s="32"/>
      <c r="K96" s="32"/>
      <c r="L96" s="32"/>
      <c r="M96" s="32"/>
    </row>
    <row r="97" spans="1:13" s="27" customFormat="1" ht="21.75" customHeight="1">
      <c r="A97" s="19" t="s">
        <v>87</v>
      </c>
      <c r="D97" s="56"/>
      <c r="E97" s="57"/>
      <c r="F97" s="57"/>
      <c r="G97" s="32"/>
      <c r="H97" s="32"/>
      <c r="I97" s="32"/>
      <c r="J97" s="32"/>
      <c r="K97" s="32"/>
      <c r="L97" s="32"/>
      <c r="M97" s="32"/>
    </row>
    <row r="98" spans="1:13" ht="21.75" customHeight="1">
      <c r="A98" s="53" t="s">
        <v>84</v>
      </c>
      <c r="D98" s="36"/>
      <c r="E98" s="52"/>
      <c r="F98" s="52"/>
      <c r="G98" s="11"/>
      <c r="I98" s="11"/>
      <c r="K98" s="11"/>
    </row>
    <row r="99" spans="1:13" ht="21.75" customHeight="1">
      <c r="A99" s="53" t="s">
        <v>85</v>
      </c>
      <c r="D99" s="36"/>
      <c r="E99" s="52"/>
      <c r="F99" s="52"/>
      <c r="G99" s="35">
        <v>-106212</v>
      </c>
      <c r="H99" s="32"/>
      <c r="I99" s="35">
        <v>275393</v>
      </c>
      <c r="J99" s="32"/>
      <c r="K99" s="35">
        <v>0</v>
      </c>
      <c r="L99" s="32"/>
      <c r="M99" s="35">
        <v>0</v>
      </c>
    </row>
    <row r="100" spans="1:13" ht="21.75" customHeight="1">
      <c r="A100" s="53" t="s">
        <v>83</v>
      </c>
      <c r="D100" s="36"/>
      <c r="E100" s="52"/>
      <c r="F100" s="52"/>
      <c r="G100" s="32"/>
      <c r="H100" s="32"/>
      <c r="I100" s="32"/>
      <c r="J100" s="32"/>
      <c r="K100" s="32"/>
      <c r="L100" s="32"/>
      <c r="M100" s="32"/>
    </row>
    <row r="101" spans="1:13" ht="21.75" customHeight="1">
      <c r="A101" s="19" t="s">
        <v>94</v>
      </c>
      <c r="D101" s="36"/>
      <c r="E101" s="52"/>
      <c r="F101" s="52"/>
      <c r="G101" s="35">
        <f>SUM(G97:G99)</f>
        <v>-106212</v>
      </c>
      <c r="H101" s="32"/>
      <c r="I101" s="35">
        <f>SUM(I97:I99)</f>
        <v>275393</v>
      </c>
      <c r="J101" s="32"/>
      <c r="K101" s="35">
        <f>SUM(K97:K99)</f>
        <v>0</v>
      </c>
      <c r="L101" s="32"/>
      <c r="M101" s="35">
        <f>SUM(M97:M99)</f>
        <v>0</v>
      </c>
    </row>
    <row r="102" spans="1:13" ht="21.75" customHeight="1">
      <c r="A102" s="55" t="s">
        <v>115</v>
      </c>
      <c r="D102" s="36"/>
      <c r="E102" s="52"/>
      <c r="F102" s="52"/>
      <c r="G102" s="32"/>
      <c r="H102" s="32"/>
      <c r="I102" s="32"/>
      <c r="J102" s="32"/>
      <c r="K102" s="32"/>
      <c r="L102" s="32"/>
      <c r="M102" s="32"/>
    </row>
    <row r="103" spans="1:13" ht="21.75" customHeight="1">
      <c r="A103" s="55" t="s">
        <v>116</v>
      </c>
      <c r="D103" s="36"/>
      <c r="E103" s="52"/>
      <c r="F103" s="52"/>
      <c r="G103" s="11"/>
      <c r="I103" s="11"/>
      <c r="K103" s="11"/>
    </row>
    <row r="104" spans="1:13" ht="21.75" customHeight="1">
      <c r="A104" s="53" t="s">
        <v>211</v>
      </c>
      <c r="D104" s="36"/>
      <c r="E104" s="52"/>
      <c r="F104" s="52"/>
      <c r="G104" s="32">
        <v>-504</v>
      </c>
      <c r="H104" s="32"/>
      <c r="I104" s="32">
        <v>-384</v>
      </c>
      <c r="J104" s="32"/>
      <c r="K104" s="32">
        <v>0</v>
      </c>
      <c r="L104" s="32"/>
      <c r="M104" s="32">
        <v>0</v>
      </c>
    </row>
    <row r="105" spans="1:13" ht="21.75" customHeight="1">
      <c r="A105" s="53" t="s">
        <v>194</v>
      </c>
      <c r="D105" s="36"/>
      <c r="E105" s="52"/>
      <c r="F105" s="52"/>
      <c r="G105" s="35">
        <v>127</v>
      </c>
      <c r="H105" s="32"/>
      <c r="I105" s="35">
        <v>97</v>
      </c>
      <c r="J105" s="32"/>
      <c r="K105" s="35">
        <v>0</v>
      </c>
      <c r="L105" s="32"/>
      <c r="M105" s="35">
        <v>0</v>
      </c>
    </row>
    <row r="106" spans="1:13" ht="21.75" customHeight="1">
      <c r="A106" s="53" t="s">
        <v>115</v>
      </c>
      <c r="D106" s="36"/>
      <c r="E106" s="52"/>
      <c r="F106" s="52"/>
      <c r="G106" s="32"/>
      <c r="H106" s="32"/>
      <c r="I106" s="32"/>
      <c r="J106" s="32"/>
      <c r="K106" s="32"/>
      <c r="L106" s="32"/>
      <c r="M106" s="32"/>
    </row>
    <row r="107" spans="1:13" ht="21.75" customHeight="1">
      <c r="A107" s="53" t="s">
        <v>117</v>
      </c>
      <c r="D107" s="36"/>
      <c r="E107" s="52"/>
      <c r="F107" s="52"/>
      <c r="G107" s="35">
        <f>SUM(G104:G105)</f>
        <v>-377</v>
      </c>
      <c r="H107" s="32"/>
      <c r="I107" s="35">
        <f>SUM(I104:I105)</f>
        <v>-287</v>
      </c>
      <c r="J107" s="32"/>
      <c r="K107" s="35">
        <f>SUM(K104:K105)</f>
        <v>0</v>
      </c>
      <c r="L107" s="32"/>
      <c r="M107" s="35">
        <f>SUM(M104:M105)</f>
        <v>0</v>
      </c>
    </row>
    <row r="108" spans="1:13" ht="21.75" customHeight="1">
      <c r="A108" s="19" t="s">
        <v>137</v>
      </c>
      <c r="D108" s="36"/>
      <c r="E108" s="52"/>
      <c r="F108" s="52"/>
      <c r="G108" s="35">
        <f>SUM(G101,G107)</f>
        <v>-106589</v>
      </c>
      <c r="H108" s="32"/>
      <c r="I108" s="35">
        <f>SUM(I101,I107)</f>
        <v>275106</v>
      </c>
      <c r="J108" s="32"/>
      <c r="K108" s="35">
        <f>SUM(K101,K107)</f>
        <v>0</v>
      </c>
      <c r="L108" s="32"/>
      <c r="M108" s="35">
        <f>SUM(M101,M107)</f>
        <v>0</v>
      </c>
    </row>
    <row r="109" spans="1:13" ht="21.75" customHeight="1" thickBot="1">
      <c r="A109" s="19" t="s">
        <v>138</v>
      </c>
      <c r="D109" s="36"/>
      <c r="E109" s="52"/>
      <c r="F109" s="52"/>
      <c r="G109" s="48">
        <f>SUM(G93,G108)</f>
        <v>115461</v>
      </c>
      <c r="H109" s="32"/>
      <c r="I109" s="48">
        <f>SUM(I93,I108)</f>
        <v>547264</v>
      </c>
      <c r="J109" s="32"/>
      <c r="K109" s="48">
        <f>SUM(K93,K108)</f>
        <v>245987</v>
      </c>
      <c r="L109" s="32"/>
      <c r="M109" s="48">
        <f>SUM(M93,M108)</f>
        <v>40899</v>
      </c>
    </row>
    <row r="110" spans="1:13" ht="21.75" customHeight="1" thickTop="1">
      <c r="D110" s="36"/>
      <c r="E110" s="52"/>
      <c r="F110" s="52"/>
      <c r="G110" s="32"/>
      <c r="H110" s="32"/>
      <c r="I110" s="32"/>
      <c r="J110" s="32"/>
      <c r="K110" s="32"/>
      <c r="L110" s="32"/>
      <c r="M110" s="32"/>
    </row>
    <row r="111" spans="1:13" ht="21.75" customHeight="1">
      <c r="D111" s="36"/>
      <c r="E111" s="52"/>
      <c r="F111" s="52"/>
      <c r="G111" s="32"/>
      <c r="H111" s="32"/>
      <c r="I111" s="32"/>
      <c r="J111" s="32"/>
      <c r="K111" s="32"/>
      <c r="L111" s="32"/>
      <c r="M111" s="32"/>
    </row>
    <row r="112" spans="1:13" ht="21.75" customHeight="1">
      <c r="A112" s="11" t="str">
        <f>bs!$A$35</f>
        <v>The accompanying condensed notes to interim financial statements are an integral part of the financial statements.</v>
      </c>
      <c r="D112" s="36"/>
      <c r="E112" s="37"/>
      <c r="F112" s="37"/>
    </row>
    <row r="113" spans="1:13" ht="21.75" customHeight="1">
      <c r="M113" s="14" t="s">
        <v>135</v>
      </c>
    </row>
    <row r="114" spans="1:13" s="19" customFormat="1" ht="21.75" customHeight="1">
      <c r="A114" s="15" t="s">
        <v>103</v>
      </c>
      <c r="B114" s="15"/>
      <c r="C114" s="16"/>
      <c r="D114" s="16"/>
      <c r="E114" s="17"/>
      <c r="F114" s="17"/>
      <c r="G114" s="18"/>
      <c r="I114" s="18"/>
      <c r="K114" s="18"/>
    </row>
    <row r="115" spans="1:13" s="19" customFormat="1" ht="21.75" customHeight="1">
      <c r="A115" s="15" t="s">
        <v>118</v>
      </c>
      <c r="B115" s="15"/>
      <c r="C115" s="16"/>
      <c r="D115" s="16"/>
      <c r="E115" s="17"/>
      <c r="F115" s="17"/>
      <c r="G115" s="18"/>
      <c r="I115" s="18"/>
      <c r="K115" s="18"/>
    </row>
    <row r="116" spans="1:13" s="20" customFormat="1" ht="21.75" customHeight="1">
      <c r="A116" s="15" t="str">
        <f>A72</f>
        <v>For the six-month period ended 30 June 2025</v>
      </c>
      <c r="B116" s="15"/>
      <c r="C116" s="15"/>
      <c r="D116" s="15"/>
      <c r="G116" s="18"/>
      <c r="H116" s="19"/>
      <c r="I116" s="18"/>
      <c r="J116" s="19"/>
      <c r="K116" s="18"/>
      <c r="L116" s="19"/>
      <c r="M116" s="21"/>
    </row>
    <row r="117" spans="1:13" s="22" customFormat="1" ht="21.75" customHeight="1">
      <c r="D117" s="23"/>
      <c r="E117" s="23"/>
      <c r="G117" s="13"/>
      <c r="H117" s="11"/>
      <c r="I117" s="13"/>
      <c r="J117" s="11"/>
      <c r="K117" s="13"/>
      <c r="L117" s="11"/>
      <c r="M117" s="24" t="s">
        <v>134</v>
      </c>
    </row>
    <row r="118" spans="1:13" s="22" customFormat="1" ht="21.75" customHeight="1">
      <c r="D118" s="23"/>
      <c r="E118" s="23"/>
      <c r="G118" s="70" t="s">
        <v>74</v>
      </c>
      <c r="H118" s="70"/>
      <c r="I118" s="70"/>
      <c r="K118" s="70" t="s">
        <v>73</v>
      </c>
      <c r="L118" s="70"/>
      <c r="M118" s="70"/>
    </row>
    <row r="119" spans="1:13" s="22" customFormat="1" ht="21.75" customHeight="1">
      <c r="D119" s="23"/>
      <c r="E119" s="37"/>
      <c r="G119" s="26">
        <f>G75</f>
        <v>2025</v>
      </c>
      <c r="H119" s="25"/>
      <c r="I119" s="26">
        <f>I75</f>
        <v>2024</v>
      </c>
      <c r="J119" s="25"/>
      <c r="K119" s="26">
        <f>K75</f>
        <v>2025</v>
      </c>
      <c r="L119" s="25"/>
      <c r="M119" s="26">
        <f>M75</f>
        <v>2024</v>
      </c>
    </row>
    <row r="120" spans="1:13" ht="21.75" customHeight="1">
      <c r="A120" s="27" t="s">
        <v>158</v>
      </c>
      <c r="D120" s="36"/>
      <c r="E120" s="37"/>
      <c r="F120" s="37"/>
    </row>
    <row r="121" spans="1:13" ht="21.75" customHeight="1" thickBot="1">
      <c r="A121" s="11" t="s">
        <v>104</v>
      </c>
      <c r="D121" s="36"/>
      <c r="E121" s="37"/>
      <c r="F121" s="37"/>
      <c r="G121" s="32">
        <v>209207</v>
      </c>
      <c r="H121" s="58"/>
      <c r="I121" s="32">
        <v>245130</v>
      </c>
      <c r="J121" s="58"/>
      <c r="K121" s="48">
        <f>K109</f>
        <v>245987</v>
      </c>
      <c r="L121" s="58"/>
      <c r="M121" s="48">
        <f>M109</f>
        <v>40899</v>
      </c>
    </row>
    <row r="122" spans="1:13" ht="21.75" customHeight="1" thickTop="1">
      <c r="A122" s="11" t="s">
        <v>102</v>
      </c>
      <c r="D122" s="36"/>
      <c r="E122" s="52"/>
      <c r="F122" s="52"/>
      <c r="G122" s="32">
        <v>12843</v>
      </c>
      <c r="H122" s="32"/>
      <c r="I122" s="32">
        <v>27028</v>
      </c>
      <c r="J122" s="32"/>
      <c r="K122" s="32"/>
      <c r="L122" s="32"/>
      <c r="M122" s="32"/>
    </row>
    <row r="123" spans="1:13" ht="21.75" customHeight="1" thickBot="1">
      <c r="D123" s="36"/>
      <c r="E123" s="52"/>
      <c r="F123" s="52"/>
      <c r="G123" s="51">
        <f>SUM(G121:G122)</f>
        <v>222050</v>
      </c>
      <c r="H123" s="32"/>
      <c r="I123" s="51">
        <f>SUM(I121:I122)</f>
        <v>272158</v>
      </c>
      <c r="J123" s="32"/>
      <c r="K123" s="32"/>
      <c r="L123" s="32"/>
      <c r="M123" s="32"/>
    </row>
    <row r="124" spans="1:13" ht="21.75" customHeight="1" thickTop="1">
      <c r="D124" s="36"/>
      <c r="E124" s="52"/>
      <c r="F124" s="52"/>
      <c r="G124" s="59">
        <f>G123-G93</f>
        <v>0</v>
      </c>
      <c r="H124" s="29"/>
      <c r="I124" s="59">
        <f>I123-I93</f>
        <v>0</v>
      </c>
      <c r="J124" s="29"/>
      <c r="K124" s="29"/>
      <c r="L124" s="29"/>
      <c r="M124" s="29"/>
    </row>
    <row r="125" spans="1:13" ht="21.75" customHeight="1">
      <c r="A125" s="27" t="s">
        <v>105</v>
      </c>
      <c r="D125" s="36"/>
      <c r="E125" s="37"/>
      <c r="F125" s="37"/>
      <c r="G125" s="29"/>
      <c r="H125" s="29"/>
      <c r="I125" s="29"/>
      <c r="J125" s="29"/>
      <c r="K125" s="29"/>
      <c r="L125" s="29"/>
      <c r="M125" s="29"/>
    </row>
    <row r="126" spans="1:13" ht="21.75" customHeight="1" thickBot="1">
      <c r="A126" s="11" t="s">
        <v>104</v>
      </c>
      <c r="D126" s="36"/>
      <c r="E126" s="37"/>
      <c r="F126" s="37"/>
      <c r="G126" s="32">
        <v>106278</v>
      </c>
      <c r="H126" s="58"/>
      <c r="I126" s="32">
        <v>501194</v>
      </c>
      <c r="J126" s="58"/>
      <c r="K126" s="48">
        <f>SUM(K109)</f>
        <v>245987</v>
      </c>
      <c r="L126" s="58"/>
      <c r="M126" s="48">
        <f>SUM(M109)</f>
        <v>40899</v>
      </c>
    </row>
    <row r="127" spans="1:13" ht="21.75" customHeight="1" thickTop="1">
      <c r="A127" s="11" t="s">
        <v>102</v>
      </c>
      <c r="D127" s="36"/>
      <c r="E127" s="52"/>
      <c r="F127" s="52"/>
      <c r="G127" s="32">
        <v>9183</v>
      </c>
      <c r="H127" s="32"/>
      <c r="I127" s="32">
        <v>46070</v>
      </c>
      <c r="J127" s="32"/>
      <c r="K127" s="32"/>
      <c r="L127" s="32"/>
      <c r="M127" s="32"/>
    </row>
    <row r="128" spans="1:13" ht="21.75" customHeight="1" thickBot="1">
      <c r="D128" s="36"/>
      <c r="E128" s="52"/>
      <c r="F128" s="52"/>
      <c r="G128" s="51">
        <f>SUM(G126:G127)</f>
        <v>115461</v>
      </c>
      <c r="H128" s="32"/>
      <c r="I128" s="51">
        <f>SUM(I126:I127)</f>
        <v>547264</v>
      </c>
      <c r="J128" s="32"/>
      <c r="K128" s="32"/>
      <c r="L128" s="32"/>
      <c r="M128" s="32"/>
    </row>
    <row r="129" spans="1:13" ht="21.75" customHeight="1" thickTop="1">
      <c r="G129" s="60">
        <f>G128-G109</f>
        <v>0</v>
      </c>
      <c r="H129" s="32"/>
      <c r="I129" s="60">
        <f>I128-I109</f>
        <v>0</v>
      </c>
      <c r="J129" s="32"/>
      <c r="K129" s="32"/>
      <c r="L129" s="32"/>
      <c r="M129" s="32"/>
    </row>
    <row r="130" spans="1:13" ht="21.75" customHeight="1">
      <c r="G130" s="32"/>
      <c r="H130" s="32"/>
      <c r="I130" s="32"/>
      <c r="J130" s="32"/>
      <c r="K130" s="32"/>
      <c r="L130" s="32"/>
      <c r="M130" s="29" t="s">
        <v>160</v>
      </c>
    </row>
    <row r="131" spans="1:13" ht="21.75" customHeight="1">
      <c r="A131" s="27" t="s">
        <v>155</v>
      </c>
      <c r="G131" s="32"/>
      <c r="H131" s="32"/>
      <c r="I131" s="32"/>
      <c r="J131" s="32"/>
      <c r="K131" s="32"/>
      <c r="L131" s="32"/>
      <c r="M131" s="32"/>
    </row>
    <row r="132" spans="1:13" ht="21.75" customHeight="1">
      <c r="A132" s="11" t="s">
        <v>156</v>
      </c>
      <c r="D132" s="36"/>
      <c r="E132" s="37"/>
      <c r="F132" s="37"/>
      <c r="G132" s="58"/>
      <c r="H132" s="58"/>
      <c r="I132" s="58"/>
      <c r="J132" s="58"/>
      <c r="K132" s="58"/>
      <c r="M132" s="58"/>
    </row>
    <row r="133" spans="1:13" ht="21.75" customHeight="1" thickBot="1">
      <c r="A133" s="11" t="s">
        <v>157</v>
      </c>
      <c r="G133" s="69">
        <f>G121/bs!G80</f>
        <v>0.64065839840759453</v>
      </c>
      <c r="H133" s="32"/>
      <c r="I133" s="61">
        <f>I121/bs!I80</f>
        <v>0.75066605420303167</v>
      </c>
      <c r="J133" s="32"/>
      <c r="K133" s="61">
        <f>K121/bs!K80</f>
        <v>0.75329046087888529</v>
      </c>
      <c r="L133" s="32"/>
      <c r="M133" s="61">
        <f>M121/bs!M80</f>
        <v>0.12524575103353239</v>
      </c>
    </row>
    <row r="134" spans="1:13" ht="21.75" customHeight="1" thickTop="1"/>
    <row r="136" spans="1:13" ht="21.75" customHeight="1">
      <c r="A136" s="11" t="str">
        <f>bs!$A$35</f>
        <v>The accompanying condensed notes to interim financial statements are an integral part of the financial statements.</v>
      </c>
    </row>
  </sheetData>
  <mergeCells count="8">
    <mergeCell ref="G118:I118"/>
    <mergeCell ref="K118:M118"/>
    <mergeCell ref="G50:I50"/>
    <mergeCell ref="K50:M50"/>
    <mergeCell ref="G6:I6"/>
    <mergeCell ref="K6:M6"/>
    <mergeCell ref="G74:I74"/>
    <mergeCell ref="K74:M74"/>
  </mergeCells>
  <pageMargins left="0.78740157480314965" right="0.39370078740157483" top="0.78740157480314965" bottom="0.39370078740157483" header="0.19685039370078741" footer="0.19685039370078741"/>
  <pageSetup paperSize="9" scale="70" orientation="portrait" r:id="rId1"/>
  <rowBreaks count="3" manualBreakCount="3">
    <brk id="44" max="16383" man="1"/>
    <brk id="68" max="16383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showGridLines="0" view="pageBreakPreview" topLeftCell="A11" zoomScale="55" zoomScaleNormal="85" zoomScaleSheetLayoutView="55" workbookViewId="0">
      <selection activeCell="R28" sqref="R28"/>
    </sheetView>
  </sheetViews>
  <sheetFormatPr defaultColWidth="9.26953125" defaultRowHeight="21.75" customHeight="1"/>
  <cols>
    <col min="1" max="1" width="44.54296875" style="22" customWidth="1"/>
    <col min="2" max="2" width="6" style="40" customWidth="1"/>
    <col min="3" max="3" width="1.26953125" style="22" customWidth="1"/>
    <col min="4" max="4" width="18.453125" style="22" customWidth="1"/>
    <col min="5" max="5" width="1.54296875" style="22" customWidth="1"/>
    <col min="6" max="6" width="18.453125" style="22" customWidth="1"/>
    <col min="7" max="7" width="1.54296875" style="22" customWidth="1"/>
    <col min="8" max="8" width="18.453125" style="22" customWidth="1"/>
    <col min="9" max="9" width="1.54296875" style="22" customWidth="1"/>
    <col min="10" max="10" width="18.453125" style="22" customWidth="1"/>
    <col min="11" max="11" width="1.54296875" style="22" customWidth="1"/>
    <col min="12" max="12" width="18.453125" style="22" customWidth="1"/>
    <col min="13" max="13" width="1.54296875" style="22" customWidth="1"/>
    <col min="14" max="14" width="21.54296875" style="22" customWidth="1"/>
    <col min="15" max="15" width="1.54296875" style="22" customWidth="1"/>
    <col min="16" max="16" width="21.54296875" style="22" customWidth="1"/>
    <col min="17" max="17" width="1.54296875" style="22" customWidth="1"/>
    <col min="18" max="18" width="21.54296875" style="22" customWidth="1"/>
    <col min="19" max="19" width="1.54296875" style="22" customWidth="1"/>
    <col min="20" max="20" width="21.54296875" style="22" customWidth="1"/>
    <col min="21" max="21" width="1.54296875" style="22" customWidth="1"/>
    <col min="22" max="16384" width="9.26953125" style="22"/>
  </cols>
  <sheetData>
    <row r="1" spans="1:20" ht="21.75" customHeight="1">
      <c r="N1" s="41"/>
      <c r="T1" s="41" t="s">
        <v>135</v>
      </c>
    </row>
    <row r="2" spans="1:20" s="19" customFormat="1" ht="21.75" customHeight="1">
      <c r="A2" s="15" t="s">
        <v>103</v>
      </c>
      <c r="B2" s="37"/>
      <c r="C2" s="15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s="20" customFormat="1" ht="21.75" customHeight="1">
      <c r="A3" s="15" t="s">
        <v>65</v>
      </c>
      <c r="B3" s="40"/>
      <c r="C3" s="15"/>
    </row>
    <row r="4" spans="1:20" s="20" customFormat="1" ht="21.75" customHeight="1">
      <c r="A4" s="15" t="str">
        <f>pl!A72</f>
        <v>For the six-month period ended 30 June 2025</v>
      </c>
      <c r="B4" s="40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21.75" customHeight="1">
      <c r="B5" s="42"/>
      <c r="C5" s="34"/>
      <c r="L5" s="24"/>
      <c r="M5" s="24"/>
      <c r="N5" s="24"/>
      <c r="O5" s="24"/>
      <c r="P5" s="24"/>
      <c r="Q5" s="24"/>
      <c r="R5" s="24"/>
      <c r="S5" s="24"/>
      <c r="T5" s="24" t="s">
        <v>134</v>
      </c>
    </row>
    <row r="6" spans="1:20" ht="21.75" customHeight="1">
      <c r="B6" s="42"/>
      <c r="C6" s="34"/>
      <c r="D6" s="72" t="s">
        <v>74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ht="21.75" customHeight="1">
      <c r="B7" s="42"/>
      <c r="C7" s="34"/>
      <c r="D7" s="73" t="s">
        <v>101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49"/>
      <c r="R7" s="49"/>
      <c r="S7" s="49"/>
      <c r="T7" s="49"/>
    </row>
    <row r="8" spans="1:20" ht="21.75" customHeight="1">
      <c r="B8" s="42"/>
      <c r="C8" s="34"/>
      <c r="L8" s="24"/>
      <c r="M8" s="24"/>
      <c r="N8" s="43" t="s">
        <v>78</v>
      </c>
      <c r="O8" s="24"/>
      <c r="P8" s="24"/>
      <c r="Q8" s="24"/>
      <c r="R8" s="43"/>
      <c r="S8" s="24"/>
      <c r="T8" s="24"/>
    </row>
    <row r="9" spans="1:20" ht="21.75" customHeight="1">
      <c r="B9" s="42"/>
      <c r="C9" s="34"/>
      <c r="L9" s="24"/>
      <c r="M9" s="24"/>
      <c r="N9" s="45" t="s">
        <v>77</v>
      </c>
      <c r="O9" s="24"/>
      <c r="P9" s="24"/>
      <c r="Q9" s="24"/>
      <c r="R9" s="24"/>
      <c r="S9" s="24"/>
      <c r="T9" s="24"/>
    </row>
    <row r="10" spans="1:20" ht="21.75" customHeight="1">
      <c r="B10" s="42"/>
      <c r="C10" s="34"/>
      <c r="H10" s="23"/>
      <c r="L10" s="24"/>
      <c r="M10" s="24"/>
      <c r="N10" s="44" t="s">
        <v>79</v>
      </c>
      <c r="O10" s="24"/>
      <c r="P10" s="24"/>
      <c r="Q10" s="24"/>
      <c r="R10" s="24"/>
      <c r="S10" s="24"/>
      <c r="T10" s="24"/>
    </row>
    <row r="11" spans="1:20" ht="21.75" customHeight="1">
      <c r="B11" s="42"/>
      <c r="C11" s="34"/>
      <c r="H11" s="23" t="s">
        <v>208</v>
      </c>
      <c r="L11" s="24"/>
      <c r="M11" s="24"/>
      <c r="N11" s="43" t="s">
        <v>82</v>
      </c>
      <c r="O11" s="24"/>
      <c r="P11" s="24"/>
      <c r="Q11" s="24"/>
      <c r="R11" s="43" t="s">
        <v>109</v>
      </c>
      <c r="S11" s="24"/>
      <c r="T11" s="24"/>
    </row>
    <row r="12" spans="1:20" s="23" customFormat="1" ht="21.75" customHeight="1">
      <c r="B12" s="40"/>
      <c r="D12" s="43" t="s">
        <v>63</v>
      </c>
      <c r="H12" s="23" t="s">
        <v>203</v>
      </c>
      <c r="J12" s="71" t="s">
        <v>44</v>
      </c>
      <c r="K12" s="71"/>
      <c r="L12" s="71"/>
      <c r="M12" s="43"/>
      <c r="N12" s="23" t="s">
        <v>80</v>
      </c>
      <c r="O12" s="43"/>
      <c r="P12" s="23" t="s">
        <v>106</v>
      </c>
      <c r="Q12" s="43"/>
      <c r="R12" s="23" t="s">
        <v>110</v>
      </c>
      <c r="S12" s="43"/>
    </row>
    <row r="13" spans="1:20" s="23" customFormat="1" ht="21.75" customHeight="1">
      <c r="B13" s="40"/>
      <c r="D13" s="43" t="s">
        <v>66</v>
      </c>
      <c r="F13" s="43" t="s">
        <v>45</v>
      </c>
      <c r="H13" s="43" t="s">
        <v>132</v>
      </c>
      <c r="J13" s="43" t="s">
        <v>46</v>
      </c>
      <c r="K13" s="43"/>
      <c r="L13" s="43"/>
      <c r="M13" s="43"/>
      <c r="N13" s="43" t="s">
        <v>75</v>
      </c>
      <c r="O13" s="43"/>
      <c r="P13" s="43" t="s">
        <v>107</v>
      </c>
      <c r="Q13" s="43"/>
      <c r="R13" s="43" t="s">
        <v>111</v>
      </c>
      <c r="S13" s="43"/>
      <c r="T13" s="43"/>
    </row>
    <row r="14" spans="1:20" s="23" customFormat="1" ht="21.75" customHeight="1">
      <c r="B14" s="45" t="s">
        <v>0</v>
      </c>
      <c r="D14" s="45" t="s">
        <v>47</v>
      </c>
      <c r="F14" s="26" t="s">
        <v>48</v>
      </c>
      <c r="H14" s="26" t="s">
        <v>131</v>
      </c>
      <c r="J14" s="45" t="s">
        <v>187</v>
      </c>
      <c r="L14" s="45" t="s">
        <v>49</v>
      </c>
      <c r="M14" s="29"/>
      <c r="N14" s="45" t="s">
        <v>81</v>
      </c>
      <c r="O14" s="29"/>
      <c r="P14" s="45" t="s">
        <v>108</v>
      </c>
      <c r="Q14" s="29"/>
      <c r="R14" s="45" t="s">
        <v>112</v>
      </c>
      <c r="S14" s="29"/>
      <c r="T14" s="45" t="s">
        <v>50</v>
      </c>
    </row>
    <row r="15" spans="1:20" ht="21.75" customHeight="1">
      <c r="A15" s="15" t="s">
        <v>174</v>
      </c>
      <c r="D15" s="32">
        <v>326550</v>
      </c>
      <c r="E15" s="32"/>
      <c r="F15" s="32">
        <v>1026969</v>
      </c>
      <c r="G15" s="32"/>
      <c r="H15" s="32">
        <v>20035</v>
      </c>
      <c r="I15" s="32"/>
      <c r="J15" s="32">
        <v>32655</v>
      </c>
      <c r="K15" s="32"/>
      <c r="L15" s="32">
        <v>1237775</v>
      </c>
      <c r="M15" s="32"/>
      <c r="N15" s="32">
        <v>-204549</v>
      </c>
      <c r="O15" s="32"/>
      <c r="P15" s="31">
        <f>SUM(D15:N15)</f>
        <v>2439435</v>
      </c>
      <c r="Q15" s="32"/>
      <c r="R15" s="32">
        <v>323054</v>
      </c>
      <c r="S15" s="32"/>
      <c r="T15" s="31">
        <f t="shared" ref="T15:T19" si="0">SUM(P15:R15)</f>
        <v>2762489</v>
      </c>
    </row>
    <row r="16" spans="1:20" ht="21.75" customHeight="1">
      <c r="A16" s="22" t="s">
        <v>136</v>
      </c>
      <c r="D16" s="31">
        <v>0</v>
      </c>
      <c r="E16" s="32"/>
      <c r="F16" s="31">
        <v>0</v>
      </c>
      <c r="G16" s="31"/>
      <c r="H16" s="31">
        <v>0</v>
      </c>
      <c r="I16" s="31"/>
      <c r="J16" s="31">
        <v>0</v>
      </c>
      <c r="K16" s="29"/>
      <c r="L16" s="31">
        <f>SUM(pl!I121)</f>
        <v>245130</v>
      </c>
      <c r="M16" s="32"/>
      <c r="N16" s="31">
        <v>0</v>
      </c>
      <c r="O16" s="32"/>
      <c r="P16" s="31">
        <f>SUM(D16:N16)</f>
        <v>245130</v>
      </c>
      <c r="Q16" s="32"/>
      <c r="R16" s="31">
        <f>SUM(pl!I122)</f>
        <v>27028</v>
      </c>
      <c r="S16" s="32"/>
      <c r="T16" s="31">
        <f t="shared" si="0"/>
        <v>272158</v>
      </c>
    </row>
    <row r="17" spans="1:20" ht="21.75" customHeight="1">
      <c r="A17" s="22" t="s">
        <v>137</v>
      </c>
      <c r="D17" s="46">
        <v>0</v>
      </c>
      <c r="E17" s="32"/>
      <c r="F17" s="46">
        <v>0</v>
      </c>
      <c r="G17" s="31"/>
      <c r="H17" s="46">
        <v>0</v>
      </c>
      <c r="I17" s="31"/>
      <c r="J17" s="46">
        <v>0</v>
      </c>
      <c r="K17" s="29"/>
      <c r="L17" s="46">
        <v>-283</v>
      </c>
      <c r="M17" s="32"/>
      <c r="N17" s="46">
        <v>256347</v>
      </c>
      <c r="O17" s="32"/>
      <c r="P17" s="46">
        <f>SUM(D17:N17)</f>
        <v>256064</v>
      </c>
      <c r="Q17" s="32"/>
      <c r="R17" s="46">
        <f>SUM(pl!I127-pl!I122)</f>
        <v>19042</v>
      </c>
      <c r="S17" s="32"/>
      <c r="T17" s="46">
        <f t="shared" si="0"/>
        <v>275106</v>
      </c>
    </row>
    <row r="18" spans="1:20" ht="21.75" customHeight="1">
      <c r="A18" s="22" t="s">
        <v>138</v>
      </c>
      <c r="D18" s="47">
        <f>SUM(D16:D17)</f>
        <v>0</v>
      </c>
      <c r="E18" s="32"/>
      <c r="F18" s="47">
        <f>SUM(F16:F17)</f>
        <v>0</v>
      </c>
      <c r="G18" s="32"/>
      <c r="H18" s="47">
        <f>SUM(H16:H17)</f>
        <v>0</v>
      </c>
      <c r="I18" s="32"/>
      <c r="J18" s="47">
        <f>SUM(J16:J17)</f>
        <v>0</v>
      </c>
      <c r="K18" s="32"/>
      <c r="L18" s="47">
        <f>SUM(L16:L17)</f>
        <v>244847</v>
      </c>
      <c r="M18" s="32"/>
      <c r="N18" s="47">
        <f>SUM(N16:N17)</f>
        <v>256347</v>
      </c>
      <c r="O18" s="32"/>
      <c r="P18" s="47">
        <f>SUM(D18:N18)</f>
        <v>501194</v>
      </c>
      <c r="Q18" s="32"/>
      <c r="R18" s="47">
        <f>SUM(R16:R17)</f>
        <v>46070</v>
      </c>
      <c r="S18" s="32"/>
      <c r="T18" s="47">
        <f t="shared" si="0"/>
        <v>547264</v>
      </c>
    </row>
    <row r="19" spans="1:20" ht="21.75" customHeight="1">
      <c r="A19" s="22" t="s">
        <v>166</v>
      </c>
      <c r="B19" s="40" t="s">
        <v>225</v>
      </c>
      <c r="D19" s="32">
        <v>0</v>
      </c>
      <c r="E19" s="32"/>
      <c r="F19" s="32">
        <v>0</v>
      </c>
      <c r="G19" s="32"/>
      <c r="H19" s="32">
        <v>0</v>
      </c>
      <c r="I19" s="32"/>
      <c r="J19" s="32">
        <v>0</v>
      </c>
      <c r="K19" s="32"/>
      <c r="L19" s="32">
        <v>-146948</v>
      </c>
      <c r="M19" s="32"/>
      <c r="N19" s="32">
        <v>0</v>
      </c>
      <c r="O19" s="32"/>
      <c r="P19" s="31">
        <f>SUM(D19:N19)</f>
        <v>-146948</v>
      </c>
      <c r="Q19" s="32"/>
      <c r="R19" s="32">
        <v>0</v>
      </c>
      <c r="S19" s="32"/>
      <c r="T19" s="31">
        <f t="shared" si="0"/>
        <v>-146948</v>
      </c>
    </row>
    <row r="20" spans="1:20" ht="21.75" customHeight="1">
      <c r="A20" s="22" t="s">
        <v>178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1.75" customHeight="1">
      <c r="A21" s="22" t="s">
        <v>149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1.75" customHeight="1">
      <c r="A22" s="22" t="s">
        <v>161</v>
      </c>
      <c r="D22" s="35">
        <v>0</v>
      </c>
      <c r="E22" s="32"/>
      <c r="F22" s="35">
        <v>0</v>
      </c>
      <c r="G22" s="32"/>
      <c r="H22" s="35">
        <v>0</v>
      </c>
      <c r="I22" s="32"/>
      <c r="J22" s="35">
        <v>0</v>
      </c>
      <c r="K22" s="32"/>
      <c r="L22" s="35">
        <v>-91664</v>
      </c>
      <c r="M22" s="32"/>
      <c r="N22" s="35">
        <v>0</v>
      </c>
      <c r="O22" s="32"/>
      <c r="P22" s="46">
        <f>SUM(D22:N22)</f>
        <v>-91664</v>
      </c>
      <c r="Q22" s="32"/>
      <c r="R22" s="35">
        <v>0</v>
      </c>
      <c r="S22" s="32"/>
      <c r="T22" s="46">
        <f t="shared" ref="T22" si="1">SUM(P22:R22)</f>
        <v>-91664</v>
      </c>
    </row>
    <row r="23" spans="1:20" ht="21.75" customHeight="1" thickBot="1">
      <c r="A23" s="15" t="s">
        <v>217</v>
      </c>
      <c r="D23" s="48">
        <f>SUM(D15:D15,D18:D22)</f>
        <v>326550</v>
      </c>
      <c r="E23" s="32"/>
      <c r="F23" s="48">
        <f>SUM(F15:F15,F18:F22)</f>
        <v>1026969</v>
      </c>
      <c r="G23" s="32"/>
      <c r="H23" s="48">
        <f>SUM(H15:H15,H18:H22)</f>
        <v>20035</v>
      </c>
      <c r="I23" s="32"/>
      <c r="J23" s="48">
        <f>SUM(J15:J15,J18:J22)</f>
        <v>32655</v>
      </c>
      <c r="K23" s="32"/>
      <c r="L23" s="48">
        <f>SUM(L15:L15,L18:L22)</f>
        <v>1244010</v>
      </c>
      <c r="M23" s="32"/>
      <c r="N23" s="48">
        <f>SUM(N15:N15,N18:N22)</f>
        <v>51798</v>
      </c>
      <c r="O23" s="32"/>
      <c r="P23" s="48">
        <f>SUM(P15:P15,P18:P22)</f>
        <v>2702017</v>
      </c>
      <c r="Q23" s="32"/>
      <c r="R23" s="48">
        <f>SUM(R15:R15,R18:R22)</f>
        <v>369124</v>
      </c>
      <c r="S23" s="32"/>
      <c r="T23" s="48">
        <f>SUM(T15:T15,T18:T22)</f>
        <v>3071141</v>
      </c>
    </row>
    <row r="24" spans="1:20" ht="21.65" customHeight="1" thickTop="1">
      <c r="D24" s="32"/>
      <c r="E24" s="32"/>
      <c r="F24" s="32"/>
      <c r="G24" s="32"/>
      <c r="H24" s="32"/>
      <c r="I24" s="32"/>
      <c r="J24" s="32"/>
      <c r="K24" s="32"/>
      <c r="L24" s="50"/>
      <c r="M24" s="32"/>
      <c r="N24" s="50"/>
      <c r="O24" s="32"/>
      <c r="P24" s="32"/>
      <c r="Q24" s="32"/>
      <c r="S24" s="32"/>
      <c r="T24" s="32"/>
    </row>
    <row r="25" spans="1:20" ht="21.75" customHeight="1">
      <c r="A25" s="15" t="s">
        <v>190</v>
      </c>
      <c r="D25" s="32">
        <v>326550</v>
      </c>
      <c r="E25" s="32"/>
      <c r="F25" s="32">
        <v>1026969</v>
      </c>
      <c r="G25" s="32"/>
      <c r="H25" s="32">
        <v>-66458</v>
      </c>
      <c r="I25" s="32"/>
      <c r="J25" s="32">
        <v>32655</v>
      </c>
      <c r="K25" s="32"/>
      <c r="L25" s="32">
        <v>1786883</v>
      </c>
      <c r="M25" s="32"/>
      <c r="N25" s="32">
        <v>-272599</v>
      </c>
      <c r="O25" s="32"/>
      <c r="P25" s="32">
        <f t="shared" ref="P25:P27" si="2">SUM(D25:N25)</f>
        <v>2834000</v>
      </c>
      <c r="Q25" s="32"/>
      <c r="R25" s="32">
        <v>95579</v>
      </c>
      <c r="S25" s="32"/>
      <c r="T25" s="32">
        <f t="shared" ref="T25:T31" si="3">SUM(P25:R25)</f>
        <v>2929579</v>
      </c>
    </row>
    <row r="26" spans="1:20" ht="21.75" customHeight="1">
      <c r="A26" s="22" t="s">
        <v>136</v>
      </c>
      <c r="D26" s="31">
        <v>0</v>
      </c>
      <c r="E26" s="32"/>
      <c r="F26" s="31">
        <v>0</v>
      </c>
      <c r="G26" s="31"/>
      <c r="H26" s="31">
        <v>0</v>
      </c>
      <c r="I26" s="31"/>
      <c r="J26" s="31">
        <v>0</v>
      </c>
      <c r="K26" s="29"/>
      <c r="L26" s="31">
        <f>SUM(pl!G121)</f>
        <v>209207</v>
      </c>
      <c r="M26" s="32"/>
      <c r="N26" s="31">
        <v>0</v>
      </c>
      <c r="O26" s="32"/>
      <c r="P26" s="31">
        <f t="shared" si="2"/>
        <v>209207</v>
      </c>
      <c r="Q26" s="32"/>
      <c r="R26" s="31">
        <f>pl!G122</f>
        <v>12843</v>
      </c>
      <c r="S26" s="32"/>
      <c r="T26" s="31">
        <f t="shared" si="3"/>
        <v>222050</v>
      </c>
    </row>
    <row r="27" spans="1:20" ht="21.75" customHeight="1">
      <c r="A27" s="22" t="s">
        <v>137</v>
      </c>
      <c r="D27" s="46">
        <v>0</v>
      </c>
      <c r="E27" s="32"/>
      <c r="F27" s="46">
        <v>0</v>
      </c>
      <c r="G27" s="31"/>
      <c r="H27" s="46">
        <v>0</v>
      </c>
      <c r="I27" s="31"/>
      <c r="J27" s="46">
        <v>0</v>
      </c>
      <c r="K27" s="29"/>
      <c r="L27" s="46">
        <v>-367</v>
      </c>
      <c r="M27" s="32"/>
      <c r="N27" s="46">
        <v>-102562</v>
      </c>
      <c r="O27" s="32"/>
      <c r="P27" s="46">
        <f t="shared" si="2"/>
        <v>-102929</v>
      </c>
      <c r="Q27" s="32"/>
      <c r="R27" s="46">
        <f>SUM(pl!G127-pl!G122)</f>
        <v>-3660</v>
      </c>
      <c r="S27" s="32"/>
      <c r="T27" s="46">
        <f t="shared" si="3"/>
        <v>-106589</v>
      </c>
    </row>
    <row r="28" spans="1:20" ht="21.75" customHeight="1">
      <c r="A28" s="22" t="s">
        <v>138</v>
      </c>
      <c r="D28" s="32">
        <f>SUM(D26:D27)</f>
        <v>0</v>
      </c>
      <c r="E28" s="32"/>
      <c r="F28" s="32">
        <f>SUM(F26:F27)</f>
        <v>0</v>
      </c>
      <c r="G28" s="32"/>
      <c r="H28" s="32">
        <f>SUM(H26:H27)</f>
        <v>0</v>
      </c>
      <c r="I28" s="32"/>
      <c r="J28" s="32">
        <f>SUM(J26:J27)</f>
        <v>0</v>
      </c>
      <c r="K28" s="32"/>
      <c r="L28" s="32">
        <f>SUM(L26:L27)</f>
        <v>208840</v>
      </c>
      <c r="M28" s="32"/>
      <c r="N28" s="32">
        <f>SUM(N26:N27)</f>
        <v>-102562</v>
      </c>
      <c r="O28" s="32"/>
      <c r="P28" s="32">
        <f>SUM(D28:N28)</f>
        <v>106278</v>
      </c>
      <c r="Q28" s="32"/>
      <c r="R28" s="32">
        <f>SUM(R26:R27)</f>
        <v>9183</v>
      </c>
      <c r="S28" s="32"/>
      <c r="T28" s="32">
        <f t="shared" si="3"/>
        <v>115461</v>
      </c>
    </row>
    <row r="29" spans="1:20" ht="21.75" customHeight="1">
      <c r="A29" s="22" t="s">
        <v>166</v>
      </c>
      <c r="B29" s="40" t="s">
        <v>225</v>
      </c>
      <c r="D29" s="32">
        <v>0</v>
      </c>
      <c r="E29" s="32"/>
      <c r="F29" s="32">
        <v>0</v>
      </c>
      <c r="G29" s="32"/>
      <c r="H29" s="32">
        <v>0</v>
      </c>
      <c r="I29" s="32"/>
      <c r="J29" s="32">
        <v>0</v>
      </c>
      <c r="K29" s="32"/>
      <c r="L29" s="32">
        <f>company!J21</f>
        <v>-124089</v>
      </c>
      <c r="M29" s="32"/>
      <c r="N29" s="32">
        <v>0</v>
      </c>
      <c r="O29" s="32"/>
      <c r="P29" s="32">
        <f>SUM(D29:N29)</f>
        <v>-124089</v>
      </c>
      <c r="Q29" s="32"/>
      <c r="R29" s="32">
        <v>0</v>
      </c>
      <c r="S29" s="32"/>
      <c r="T29" s="32">
        <f t="shared" si="3"/>
        <v>-124089</v>
      </c>
    </row>
    <row r="30" spans="1:20" ht="21.75" customHeight="1">
      <c r="A30" s="22" t="s">
        <v>172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1.75" customHeight="1">
      <c r="A31" s="22" t="s">
        <v>173</v>
      </c>
      <c r="D31" s="32">
        <v>0</v>
      </c>
      <c r="E31" s="32"/>
      <c r="F31" s="32">
        <v>0</v>
      </c>
      <c r="G31" s="32"/>
      <c r="H31" s="32">
        <v>0</v>
      </c>
      <c r="I31" s="32"/>
      <c r="J31" s="32">
        <v>0</v>
      </c>
      <c r="K31" s="32"/>
      <c r="L31" s="32">
        <v>0</v>
      </c>
      <c r="M31" s="32"/>
      <c r="N31" s="32">
        <v>0</v>
      </c>
      <c r="O31" s="32"/>
      <c r="P31" s="32">
        <f>SUM(D31:N31)</f>
        <v>0</v>
      </c>
      <c r="Q31" s="32"/>
      <c r="R31" s="32">
        <v>-12677</v>
      </c>
      <c r="S31" s="32"/>
      <c r="T31" s="32">
        <f t="shared" si="3"/>
        <v>-12677</v>
      </c>
    </row>
    <row r="32" spans="1:20" ht="21.75" customHeight="1">
      <c r="A32" s="22" t="s">
        <v>178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1"/>
      <c r="Q32" s="32"/>
      <c r="R32" s="32"/>
      <c r="S32" s="32"/>
      <c r="T32" s="31"/>
    </row>
    <row r="33" spans="1:20" ht="21.75" customHeight="1">
      <c r="A33" s="22" t="s">
        <v>149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1"/>
      <c r="Q33" s="32"/>
      <c r="R33" s="32"/>
      <c r="S33" s="32"/>
      <c r="T33" s="31"/>
    </row>
    <row r="34" spans="1:20" ht="21.75" customHeight="1">
      <c r="A34" s="22" t="s">
        <v>161</v>
      </c>
      <c r="D34" s="32">
        <v>0</v>
      </c>
      <c r="E34" s="32"/>
      <c r="F34" s="32">
        <v>0</v>
      </c>
      <c r="G34" s="32"/>
      <c r="H34" s="32">
        <v>0</v>
      </c>
      <c r="I34" s="32"/>
      <c r="J34" s="32">
        <v>0</v>
      </c>
      <c r="K34" s="32"/>
      <c r="L34" s="32">
        <v>-5828</v>
      </c>
      <c r="M34" s="32"/>
      <c r="N34" s="32">
        <v>0</v>
      </c>
      <c r="O34" s="32"/>
      <c r="P34" s="32">
        <f>SUM(D34:N34)</f>
        <v>-5828</v>
      </c>
      <c r="Q34" s="32"/>
      <c r="R34" s="32">
        <v>0</v>
      </c>
      <c r="S34" s="32"/>
      <c r="T34" s="31">
        <f t="shared" ref="T34" si="4">SUM(P34:R34)</f>
        <v>-5828</v>
      </c>
    </row>
    <row r="35" spans="1:20" ht="21.75" customHeight="1" thickBot="1">
      <c r="A35" s="15" t="s">
        <v>218</v>
      </c>
      <c r="D35" s="51">
        <f>SUM(D25,D28:D34)</f>
        <v>326550</v>
      </c>
      <c r="E35" s="32"/>
      <c r="F35" s="51">
        <f>SUM(F25,F28:F34)</f>
        <v>1026969</v>
      </c>
      <c r="G35" s="32"/>
      <c r="H35" s="51">
        <f>SUM(H25,H28:H34)</f>
        <v>-66458</v>
      </c>
      <c r="I35" s="32"/>
      <c r="J35" s="51">
        <f>SUM(J25,J28:J34)</f>
        <v>32655</v>
      </c>
      <c r="K35" s="32"/>
      <c r="L35" s="51">
        <f>SUM(L25,L28:L34)</f>
        <v>1865806</v>
      </c>
      <c r="M35" s="32"/>
      <c r="N35" s="51">
        <f>SUM(N25,N28:N34)</f>
        <v>-375161</v>
      </c>
      <c r="O35" s="32"/>
      <c r="P35" s="51">
        <f>SUM(P25,P28:P34)</f>
        <v>2810361</v>
      </c>
      <c r="Q35" s="32"/>
      <c r="R35" s="51">
        <f>SUM(R25,R28:R34)</f>
        <v>92085</v>
      </c>
      <c r="S35" s="32"/>
      <c r="T35" s="51">
        <f>SUM(T25,T28:T34)</f>
        <v>2902446</v>
      </c>
    </row>
    <row r="36" spans="1:20" ht="21.75" customHeight="1" thickTop="1">
      <c r="D36" s="13">
        <f>D25-bs!I80</f>
        <v>0</v>
      </c>
      <c r="F36" s="13">
        <f>F25-bs!I81</f>
        <v>0</v>
      </c>
      <c r="H36" s="13">
        <f>H25-bs!I82</f>
        <v>0</v>
      </c>
      <c r="J36" s="13">
        <f>J25-bs!I84</f>
        <v>0</v>
      </c>
      <c r="L36" s="13">
        <f>L25-bs!I85</f>
        <v>0</v>
      </c>
      <c r="N36" s="13">
        <f>N25-bs!I86</f>
        <v>0</v>
      </c>
      <c r="P36" s="13">
        <f>P25-bs!I87</f>
        <v>0</v>
      </c>
      <c r="R36" s="13">
        <f>R25-bs!I88</f>
        <v>0</v>
      </c>
      <c r="T36" s="13">
        <f>T25-bs!I89</f>
        <v>0</v>
      </c>
    </row>
    <row r="37" spans="1:20" ht="21.75" customHeight="1">
      <c r="D37" s="13">
        <f>D35-bs!G80</f>
        <v>0</v>
      </c>
      <c r="F37" s="13">
        <f>F35-bs!G81</f>
        <v>0</v>
      </c>
      <c r="H37" s="13">
        <f>H35-bs!G82</f>
        <v>0</v>
      </c>
      <c r="J37" s="13">
        <f>J35-bs!G84</f>
        <v>0</v>
      </c>
      <c r="L37" s="13">
        <f>L35-bs!G85</f>
        <v>0</v>
      </c>
      <c r="N37" s="13">
        <f>N35-bs!G86</f>
        <v>0</v>
      </c>
      <c r="P37" s="13">
        <f>P35-bs!G87</f>
        <v>0</v>
      </c>
      <c r="R37" s="13">
        <f>R35-bs!G88</f>
        <v>0</v>
      </c>
      <c r="T37" s="13">
        <f>T35-bs!G89</f>
        <v>0</v>
      </c>
    </row>
    <row r="38" spans="1:20" ht="21.75" customHeight="1">
      <c r="A38" s="11" t="str">
        <f>bs!$A$35</f>
        <v>The accompanying condensed notes to interim financial statements are an integral part of the financial statements.</v>
      </c>
      <c r="B38" s="11"/>
      <c r="C38" s="11"/>
      <c r="D38" s="37"/>
      <c r="E38" s="37"/>
      <c r="F38" s="37"/>
      <c r="G38" s="37"/>
      <c r="H38" s="37"/>
      <c r="I38" s="37"/>
      <c r="J38" s="37"/>
    </row>
  </sheetData>
  <mergeCells count="3">
    <mergeCell ref="J12:L12"/>
    <mergeCell ref="D6:T6"/>
    <mergeCell ref="D7:P7"/>
  </mergeCells>
  <pageMargins left="0.59055118110236227" right="0.39370078740157483" top="0.98425196850393704" bottom="0.39370078740157483" header="0.19685039370078741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showGridLines="0" view="pageBreakPreview" topLeftCell="A7" zoomScale="85" zoomScaleNormal="85" zoomScaleSheetLayoutView="85" workbookViewId="0">
      <selection activeCell="J21" sqref="J21"/>
    </sheetView>
  </sheetViews>
  <sheetFormatPr defaultColWidth="9.26953125" defaultRowHeight="21" customHeight="1"/>
  <cols>
    <col min="1" max="1" width="44.54296875" style="22" customWidth="1"/>
    <col min="2" max="2" width="9.7265625" style="40" customWidth="1"/>
    <col min="3" max="3" width="1.26953125" style="22" customWidth="1"/>
    <col min="4" max="4" width="19.26953125" style="22" customWidth="1"/>
    <col min="5" max="5" width="1.54296875" style="22" customWidth="1"/>
    <col min="6" max="6" width="20.26953125" style="22" customWidth="1"/>
    <col min="7" max="7" width="1.54296875" style="22" customWidth="1"/>
    <col min="8" max="8" width="20.54296875" style="22" customWidth="1"/>
    <col min="9" max="9" width="1.54296875" style="22" customWidth="1"/>
    <col min="10" max="10" width="20" style="22" customWidth="1"/>
    <col min="11" max="11" width="1.54296875" style="22" customWidth="1"/>
    <col min="12" max="12" width="21" style="22" customWidth="1"/>
    <col min="13" max="13" width="1.54296875" style="22" customWidth="1"/>
    <col min="14" max="16384" width="9.26953125" style="22"/>
  </cols>
  <sheetData>
    <row r="1" spans="1:12" ht="21" customHeight="1">
      <c r="L1" s="41" t="s">
        <v>135</v>
      </c>
    </row>
    <row r="2" spans="1:12" s="19" customFormat="1" ht="21" customHeight="1">
      <c r="A2" s="15" t="s">
        <v>103</v>
      </c>
      <c r="B2" s="37"/>
      <c r="C2" s="15"/>
      <c r="D2" s="27"/>
      <c r="E2" s="27"/>
      <c r="F2" s="27"/>
      <c r="G2" s="27"/>
      <c r="H2" s="27"/>
      <c r="I2" s="27"/>
      <c r="J2" s="27"/>
      <c r="K2" s="27"/>
      <c r="L2" s="27"/>
    </row>
    <row r="3" spans="1:12" s="20" customFormat="1" ht="21" customHeight="1">
      <c r="A3" s="15" t="s">
        <v>204</v>
      </c>
      <c r="B3" s="40"/>
      <c r="C3" s="15"/>
    </row>
    <row r="4" spans="1:12" s="20" customFormat="1" ht="21" customHeight="1">
      <c r="A4" s="15" t="str">
        <f>pl!A72</f>
        <v>For the six-month period ended 30 June 2025</v>
      </c>
      <c r="B4" s="40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4.5">
      <c r="B5" s="42"/>
      <c r="C5" s="34"/>
      <c r="J5" s="24"/>
      <c r="K5" s="24"/>
      <c r="L5" s="24" t="s">
        <v>134</v>
      </c>
    </row>
    <row r="6" spans="1:12" ht="14.5">
      <c r="B6" s="42"/>
      <c r="C6" s="34"/>
      <c r="D6" s="72" t="s">
        <v>73</v>
      </c>
      <c r="E6" s="72"/>
      <c r="F6" s="72"/>
      <c r="G6" s="72"/>
      <c r="H6" s="72"/>
      <c r="I6" s="72"/>
      <c r="J6" s="72"/>
      <c r="K6" s="72"/>
      <c r="L6" s="72"/>
    </row>
    <row r="7" spans="1:12" s="23" customFormat="1" ht="21" customHeight="1">
      <c r="B7" s="42"/>
      <c r="D7" s="43" t="s">
        <v>63</v>
      </c>
      <c r="H7" s="74" t="s">
        <v>44</v>
      </c>
      <c r="I7" s="74"/>
      <c r="J7" s="74"/>
      <c r="K7" s="43"/>
    </row>
    <row r="8" spans="1:12" s="23" customFormat="1" ht="21" customHeight="1">
      <c r="B8" s="40"/>
      <c r="D8" s="43" t="s">
        <v>66</v>
      </c>
      <c r="F8" s="43" t="s">
        <v>45</v>
      </c>
      <c r="H8" s="43" t="s">
        <v>46</v>
      </c>
      <c r="I8" s="43"/>
      <c r="J8" s="43"/>
      <c r="K8" s="43"/>
    </row>
    <row r="9" spans="1:12" s="23" customFormat="1" ht="21" customHeight="1">
      <c r="B9" s="45" t="s">
        <v>0</v>
      </c>
      <c r="D9" s="45" t="s">
        <v>47</v>
      </c>
      <c r="F9" s="26" t="s">
        <v>48</v>
      </c>
      <c r="H9" s="45" t="s">
        <v>187</v>
      </c>
      <c r="J9" s="45" t="s">
        <v>49</v>
      </c>
      <c r="K9" s="29"/>
      <c r="L9" s="45" t="s">
        <v>50</v>
      </c>
    </row>
    <row r="10" spans="1:12" ht="21" customHeight="1">
      <c r="A10" s="15" t="str">
        <f>conso!A15</f>
        <v>Balance as at 1 January 2024</v>
      </c>
      <c r="D10" s="31">
        <v>326550</v>
      </c>
      <c r="E10" s="32"/>
      <c r="F10" s="31">
        <v>1026969</v>
      </c>
      <c r="G10" s="31"/>
      <c r="H10" s="31">
        <v>32655</v>
      </c>
      <c r="I10" s="29"/>
      <c r="J10" s="31">
        <v>838536</v>
      </c>
      <c r="K10" s="32"/>
      <c r="L10" s="31">
        <f>SUM(D10:J10)</f>
        <v>2224710</v>
      </c>
    </row>
    <row r="11" spans="1:12" ht="21" customHeight="1">
      <c r="A11" s="22" t="s">
        <v>136</v>
      </c>
      <c r="D11" s="31">
        <v>0</v>
      </c>
      <c r="E11" s="32"/>
      <c r="F11" s="31">
        <v>0</v>
      </c>
      <c r="G11" s="31"/>
      <c r="H11" s="31">
        <v>0</v>
      </c>
      <c r="I11" s="29"/>
      <c r="J11" s="31">
        <f>SUM(pl!M121)</f>
        <v>40899</v>
      </c>
      <c r="K11" s="32"/>
      <c r="L11" s="31">
        <f>SUM(D11:J11)</f>
        <v>40899</v>
      </c>
    </row>
    <row r="12" spans="1:12" ht="21" customHeight="1">
      <c r="A12" s="22" t="s">
        <v>137</v>
      </c>
      <c r="D12" s="46">
        <v>0</v>
      </c>
      <c r="E12" s="32"/>
      <c r="F12" s="46">
        <v>0</v>
      </c>
      <c r="G12" s="31"/>
      <c r="H12" s="46">
        <v>0</v>
      </c>
      <c r="I12" s="29"/>
      <c r="J12" s="46">
        <f>SUM(pl!M40)</f>
        <v>0</v>
      </c>
      <c r="K12" s="32"/>
      <c r="L12" s="46">
        <f>SUM(D12:J12)</f>
        <v>0</v>
      </c>
    </row>
    <row r="13" spans="1:12" ht="21" customHeight="1">
      <c r="A13" s="22" t="s">
        <v>138</v>
      </c>
      <c r="D13" s="47">
        <f>SUM(D11:D12)</f>
        <v>0</v>
      </c>
      <c r="E13" s="32"/>
      <c r="F13" s="47">
        <f>SUM(F11:F12)</f>
        <v>0</v>
      </c>
      <c r="G13" s="32"/>
      <c r="H13" s="47">
        <f>SUM(H11:H12)</f>
        <v>0</v>
      </c>
      <c r="I13" s="32"/>
      <c r="J13" s="47">
        <f>SUM(J11:J12)</f>
        <v>40899</v>
      </c>
      <c r="K13" s="32"/>
      <c r="L13" s="47">
        <f>SUM(L11:L12)</f>
        <v>40899</v>
      </c>
    </row>
    <row r="14" spans="1:12" ht="21" customHeight="1">
      <c r="A14" s="22" t="s">
        <v>166</v>
      </c>
      <c r="B14" s="40" t="s">
        <v>225</v>
      </c>
      <c r="D14" s="35">
        <v>0</v>
      </c>
      <c r="E14" s="32"/>
      <c r="F14" s="35">
        <v>0</v>
      </c>
      <c r="G14" s="32"/>
      <c r="H14" s="35">
        <v>0</v>
      </c>
      <c r="I14" s="32"/>
      <c r="J14" s="35">
        <v>-146948</v>
      </c>
      <c r="K14" s="32"/>
      <c r="L14" s="46">
        <f>SUM(D14:J14)</f>
        <v>-146948</v>
      </c>
    </row>
    <row r="15" spans="1:12" ht="21" customHeight="1" thickBot="1">
      <c r="A15" s="15" t="str">
        <f>conso!A23</f>
        <v>Balance as at 30 June 2024</v>
      </c>
      <c r="D15" s="48">
        <f>SUM(D10,D13:D14)</f>
        <v>326550</v>
      </c>
      <c r="E15" s="32"/>
      <c r="F15" s="48">
        <f>SUM(F10,F13:F14)</f>
        <v>1026969</v>
      </c>
      <c r="G15" s="32"/>
      <c r="H15" s="48">
        <f>SUM(H10,H13:H14)</f>
        <v>32655</v>
      </c>
      <c r="I15" s="32"/>
      <c r="J15" s="48">
        <f>SUM(J10,J13:J14)</f>
        <v>732487</v>
      </c>
      <c r="K15" s="32"/>
      <c r="L15" s="48">
        <f>SUM(L10,L13:L14)</f>
        <v>2118661</v>
      </c>
    </row>
    <row r="16" spans="1:12" ht="21" customHeight="1" thickTop="1">
      <c r="D16" s="32"/>
      <c r="E16" s="32"/>
      <c r="F16" s="32"/>
      <c r="G16" s="32"/>
      <c r="H16" s="32"/>
      <c r="I16" s="32"/>
      <c r="J16" s="29"/>
      <c r="K16" s="32"/>
      <c r="L16" s="32"/>
    </row>
    <row r="17" spans="1:12" ht="21" customHeight="1">
      <c r="A17" s="15" t="str">
        <f>conso!A25</f>
        <v>Balance as at 1 January 2025</v>
      </c>
      <c r="D17" s="32">
        <v>326550</v>
      </c>
      <c r="E17" s="32"/>
      <c r="F17" s="32">
        <v>1026969</v>
      </c>
      <c r="G17" s="32"/>
      <c r="H17" s="32">
        <v>32655</v>
      </c>
      <c r="I17" s="32"/>
      <c r="J17" s="32">
        <v>1289124</v>
      </c>
      <c r="K17" s="32"/>
      <c r="L17" s="32">
        <f>SUM(D17:J17)</f>
        <v>2675298</v>
      </c>
    </row>
    <row r="18" spans="1:12" ht="21" customHeight="1">
      <c r="A18" s="22" t="s">
        <v>136</v>
      </c>
      <c r="D18" s="31">
        <v>0</v>
      </c>
      <c r="E18" s="32"/>
      <c r="F18" s="31">
        <v>0</v>
      </c>
      <c r="G18" s="31"/>
      <c r="H18" s="31">
        <v>0</v>
      </c>
      <c r="I18" s="29"/>
      <c r="J18" s="31">
        <f>SUM(pl!K121)</f>
        <v>245987</v>
      </c>
      <c r="K18" s="32"/>
      <c r="L18" s="31">
        <f>SUM(D18:J18)</f>
        <v>245987</v>
      </c>
    </row>
    <row r="19" spans="1:12" ht="21" customHeight="1">
      <c r="A19" s="22" t="s">
        <v>137</v>
      </c>
      <c r="D19" s="46">
        <v>0</v>
      </c>
      <c r="E19" s="32"/>
      <c r="F19" s="31">
        <v>0</v>
      </c>
      <c r="G19" s="31"/>
      <c r="H19" s="31">
        <v>0</v>
      </c>
      <c r="I19" s="29"/>
      <c r="J19" s="46">
        <f>SUM(pl!K40)</f>
        <v>0</v>
      </c>
      <c r="K19" s="32"/>
      <c r="L19" s="46">
        <f>SUM(D19:J19)</f>
        <v>0</v>
      </c>
    </row>
    <row r="20" spans="1:12" ht="21" customHeight="1">
      <c r="A20" s="22" t="s">
        <v>138</v>
      </c>
      <c r="D20" s="47">
        <f>SUM(D18:D19)</f>
        <v>0</v>
      </c>
      <c r="E20" s="32"/>
      <c r="F20" s="47">
        <f>SUM(F18:F19)</f>
        <v>0</v>
      </c>
      <c r="G20" s="32"/>
      <c r="H20" s="47">
        <f>SUM(H18:H19)</f>
        <v>0</v>
      </c>
      <c r="I20" s="32"/>
      <c r="J20" s="47">
        <f>SUM(J18:J19)</f>
        <v>245987</v>
      </c>
      <c r="K20" s="32"/>
      <c r="L20" s="47">
        <f>SUM(L18:L19)</f>
        <v>245987</v>
      </c>
    </row>
    <row r="21" spans="1:12" ht="21" customHeight="1">
      <c r="A21" s="22" t="s">
        <v>166</v>
      </c>
      <c r="B21" s="40" t="s">
        <v>225</v>
      </c>
      <c r="D21" s="35">
        <v>0</v>
      </c>
      <c r="E21" s="32"/>
      <c r="F21" s="35">
        <v>0</v>
      </c>
      <c r="G21" s="32"/>
      <c r="H21" s="35">
        <v>0</v>
      </c>
      <c r="I21" s="32"/>
      <c r="J21" s="35">
        <v>-124089</v>
      </c>
      <c r="K21" s="32"/>
      <c r="L21" s="46">
        <f>SUM(D21:J21)</f>
        <v>-124089</v>
      </c>
    </row>
    <row r="22" spans="1:12" ht="21" customHeight="1" thickBot="1">
      <c r="A22" s="15" t="str">
        <f>conso!A35</f>
        <v>Balance as at 30 June 2025</v>
      </c>
      <c r="D22" s="48">
        <f>SUM(D17,D20:D21)</f>
        <v>326550</v>
      </c>
      <c r="E22" s="32"/>
      <c r="F22" s="48">
        <f>SUM(F17,F20:F21)</f>
        <v>1026969</v>
      </c>
      <c r="G22" s="32"/>
      <c r="H22" s="48">
        <f>SUM(H17,H20:H21)</f>
        <v>32655</v>
      </c>
      <c r="I22" s="32"/>
      <c r="J22" s="48">
        <f>SUM(J17,J20:J21)</f>
        <v>1411022</v>
      </c>
      <c r="K22" s="32"/>
      <c r="L22" s="48">
        <f>SUM(L17,L20:L21)</f>
        <v>2797196</v>
      </c>
    </row>
    <row r="23" spans="1:12" ht="16.5" customHeight="1" thickTop="1">
      <c r="D23" s="13">
        <f>D17-bs!M78</f>
        <v>0</v>
      </c>
      <c r="F23" s="13">
        <f>F17-bs!M81</f>
        <v>0</v>
      </c>
      <c r="H23" s="13">
        <f>H17-bs!M84</f>
        <v>0</v>
      </c>
      <c r="J23" s="13">
        <f>J17-bs!M85</f>
        <v>0</v>
      </c>
      <c r="L23" s="13">
        <f>L17-bs!M87</f>
        <v>0</v>
      </c>
    </row>
    <row r="24" spans="1:12" ht="16.5" customHeight="1">
      <c r="D24" s="13">
        <f>D22-bs!K80</f>
        <v>0</v>
      </c>
      <c r="F24" s="13">
        <f>F22-bs!K81</f>
        <v>0</v>
      </c>
      <c r="H24" s="13">
        <f>H22-bs!K84</f>
        <v>0</v>
      </c>
      <c r="J24" s="13">
        <f>J22-bs!K85</f>
        <v>0</v>
      </c>
      <c r="L24" s="13">
        <f>L22-bs!K87</f>
        <v>0</v>
      </c>
    </row>
    <row r="25" spans="1:12" ht="21" customHeight="1">
      <c r="A25" s="11" t="str">
        <f>bs!$A$35</f>
        <v>The accompanying condensed notes to interim financial statements are an integral part of the financial statements.</v>
      </c>
      <c r="B25" s="11"/>
      <c r="C25" s="11"/>
      <c r="D25" s="37"/>
      <c r="E25" s="37"/>
      <c r="F25" s="37"/>
      <c r="G25" s="37"/>
      <c r="H25" s="37"/>
    </row>
  </sheetData>
  <mergeCells count="2">
    <mergeCell ref="H7:J7"/>
    <mergeCell ref="D6:L6"/>
  </mergeCells>
  <printOptions horizontalCentered="1"/>
  <pageMargins left="0.59055118110236227" right="0.39370078740157483" top="0.98425196850393704" bottom="0.39370078740157483" header="0.19685039370078741" footer="0.19685039370078741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1972-F18E-4B41-B4B6-25966AC5E58F}">
  <dimension ref="A1:M92"/>
  <sheetViews>
    <sheetView showGridLines="0" tabSelected="1" view="pageBreakPreview" topLeftCell="A73" zoomScale="85" zoomScaleNormal="100" zoomScaleSheetLayoutView="85" workbookViewId="0">
      <selection activeCell="G91" sqref="G91"/>
    </sheetView>
  </sheetViews>
  <sheetFormatPr defaultColWidth="10.54296875" defaultRowHeight="21.75" customHeight="1"/>
  <cols>
    <col min="1" max="3" width="11.7265625" style="11" customWidth="1"/>
    <col min="4" max="4" width="14.26953125" style="11" customWidth="1"/>
    <col min="5" max="5" width="5.54296875" style="12" customWidth="1"/>
    <col min="6" max="6" width="3.26953125" style="12" customWidth="1"/>
    <col min="7" max="7" width="16.7265625" style="13" customWidth="1"/>
    <col min="8" max="8" width="2" style="11" customWidth="1"/>
    <col min="9" max="9" width="16.7265625" style="13" customWidth="1"/>
    <col min="10" max="10" width="2" style="11" customWidth="1"/>
    <col min="11" max="11" width="16.7265625" style="13" customWidth="1"/>
    <col min="12" max="12" width="2" style="11" customWidth="1"/>
    <col min="13" max="13" width="16.7265625" style="11" customWidth="1"/>
    <col min="14" max="16384" width="10.54296875" style="11"/>
  </cols>
  <sheetData>
    <row r="1" spans="1:13" ht="21.75" customHeight="1">
      <c r="M1" s="14" t="s">
        <v>135</v>
      </c>
    </row>
    <row r="2" spans="1:13" s="19" customFormat="1" ht="21.75" customHeight="1">
      <c r="A2" s="15" t="s">
        <v>103</v>
      </c>
      <c r="B2" s="15"/>
      <c r="C2" s="16"/>
      <c r="D2" s="16"/>
      <c r="E2" s="17"/>
      <c r="F2" s="17"/>
      <c r="G2" s="18"/>
      <c r="I2" s="18"/>
      <c r="K2" s="18"/>
    </row>
    <row r="3" spans="1:13" s="19" customFormat="1" ht="21.75" customHeight="1">
      <c r="A3" s="15" t="s">
        <v>91</v>
      </c>
      <c r="B3" s="15"/>
      <c r="C3" s="16"/>
      <c r="D3" s="16"/>
      <c r="E3" s="17"/>
      <c r="F3" s="17"/>
      <c r="G3" s="18"/>
      <c r="I3" s="18"/>
      <c r="K3" s="18"/>
    </row>
    <row r="4" spans="1:13" s="20" customFormat="1" ht="21.75" customHeight="1">
      <c r="A4" s="15" t="str">
        <f>pl!A72</f>
        <v>For the six-month period ended 30 June 2025</v>
      </c>
      <c r="B4" s="15"/>
      <c r="C4" s="15"/>
      <c r="D4" s="15"/>
      <c r="G4" s="18"/>
      <c r="H4" s="19"/>
      <c r="I4" s="18"/>
      <c r="J4" s="19"/>
      <c r="K4" s="18"/>
      <c r="L4" s="19"/>
      <c r="M4" s="21"/>
    </row>
    <row r="5" spans="1:13" s="22" customFormat="1" ht="21.75" customHeight="1">
      <c r="D5" s="23"/>
      <c r="E5" s="23"/>
      <c r="G5" s="13"/>
      <c r="H5" s="11"/>
      <c r="I5" s="13"/>
      <c r="J5" s="11"/>
      <c r="K5" s="13"/>
      <c r="L5" s="11"/>
      <c r="M5" s="24" t="s">
        <v>134</v>
      </c>
    </row>
    <row r="6" spans="1:13" s="22" customFormat="1" ht="21.75" customHeight="1">
      <c r="D6" s="23"/>
      <c r="E6" s="23"/>
      <c r="G6" s="70" t="s">
        <v>74</v>
      </c>
      <c r="H6" s="70"/>
      <c r="I6" s="70"/>
      <c r="K6" s="70" t="s">
        <v>73</v>
      </c>
      <c r="L6" s="70"/>
      <c r="M6" s="70"/>
    </row>
    <row r="7" spans="1:13" s="22" customFormat="1" ht="21.75" customHeight="1">
      <c r="D7" s="23"/>
      <c r="E7" s="25"/>
      <c r="G7" s="26">
        <v>2025</v>
      </c>
      <c r="H7" s="25"/>
      <c r="I7" s="26">
        <v>2024</v>
      </c>
      <c r="J7" s="25"/>
      <c r="K7" s="26">
        <v>2025</v>
      </c>
      <c r="L7" s="25"/>
      <c r="M7" s="26">
        <v>2024</v>
      </c>
    </row>
    <row r="8" spans="1:13" s="22" customFormat="1" ht="21.75" customHeight="1">
      <c r="A8" s="27" t="s">
        <v>34</v>
      </c>
      <c r="G8" s="28"/>
      <c r="I8" s="28"/>
      <c r="K8" s="28"/>
      <c r="M8" s="24"/>
    </row>
    <row r="9" spans="1:13" s="22" customFormat="1" ht="21.75" customHeight="1">
      <c r="A9" s="11" t="s">
        <v>56</v>
      </c>
      <c r="G9" s="28">
        <f>SUM(pl!G91)</f>
        <v>275494</v>
      </c>
      <c r="H9" s="13"/>
      <c r="I9" s="28">
        <f>SUM(pl!I91)</f>
        <v>320398</v>
      </c>
      <c r="J9" s="13"/>
      <c r="K9" s="28">
        <f>SUM(pl!K91)</f>
        <v>250421</v>
      </c>
      <c r="L9" s="13"/>
      <c r="M9" s="28">
        <f>SUM(pl!M91)</f>
        <v>48129</v>
      </c>
    </row>
    <row r="10" spans="1:13" s="22" customFormat="1" ht="21.75" customHeight="1">
      <c r="A10" s="11" t="s">
        <v>57</v>
      </c>
      <c r="G10" s="28"/>
      <c r="H10" s="13"/>
      <c r="I10" s="28"/>
      <c r="J10" s="13"/>
      <c r="K10" s="28"/>
      <c r="L10" s="13"/>
      <c r="M10" s="28"/>
    </row>
    <row r="11" spans="1:13" s="22" customFormat="1" ht="21.75" customHeight="1">
      <c r="A11" s="11" t="s">
        <v>58</v>
      </c>
      <c r="G11" s="28"/>
      <c r="H11" s="13"/>
      <c r="I11" s="28"/>
      <c r="J11" s="13"/>
      <c r="K11" s="28"/>
      <c r="L11" s="13"/>
      <c r="M11" s="28"/>
    </row>
    <row r="12" spans="1:13" s="22" customFormat="1" ht="21.75" customHeight="1">
      <c r="A12" s="11" t="s">
        <v>35</v>
      </c>
      <c r="G12" s="29">
        <v>266318</v>
      </c>
      <c r="H12" s="29"/>
      <c r="I12" s="29">
        <v>270930</v>
      </c>
      <c r="J12" s="29"/>
      <c r="K12" s="29">
        <v>39582</v>
      </c>
      <c r="L12" s="29"/>
      <c r="M12" s="29">
        <v>47631</v>
      </c>
    </row>
    <row r="13" spans="1:13" s="22" customFormat="1" ht="21.75" customHeight="1">
      <c r="A13" s="11" t="s">
        <v>179</v>
      </c>
      <c r="G13" s="29"/>
      <c r="H13" s="29"/>
      <c r="I13" s="29"/>
      <c r="J13" s="29"/>
      <c r="K13" s="29"/>
      <c r="L13" s="29"/>
      <c r="M13" s="29"/>
    </row>
    <row r="14" spans="1:13" s="22" customFormat="1" ht="21.75" customHeight="1">
      <c r="A14" s="11" t="s">
        <v>188</v>
      </c>
      <c r="G14" s="29"/>
      <c r="H14" s="29"/>
      <c r="I14" s="29"/>
      <c r="J14" s="29"/>
      <c r="K14" s="29"/>
      <c r="L14" s="29"/>
      <c r="M14" s="29"/>
    </row>
    <row r="15" spans="1:13" s="22" customFormat="1" ht="21.75" customHeight="1">
      <c r="A15" s="11" t="s">
        <v>189</v>
      </c>
      <c r="G15" s="29">
        <v>0</v>
      </c>
      <c r="H15" s="29"/>
      <c r="I15" s="29">
        <v>1069</v>
      </c>
      <c r="J15" s="29"/>
      <c r="K15" s="29">
        <v>0</v>
      </c>
      <c r="L15" s="29"/>
      <c r="M15" s="29">
        <v>1069</v>
      </c>
    </row>
    <row r="16" spans="1:13" s="22" customFormat="1" ht="21.75" customHeight="1">
      <c r="A16" s="11" t="s">
        <v>229</v>
      </c>
      <c r="G16" s="29">
        <v>-1735</v>
      </c>
      <c r="H16" s="29"/>
      <c r="I16" s="29">
        <v>9075</v>
      </c>
      <c r="J16" s="29"/>
      <c r="K16" s="29">
        <v>76</v>
      </c>
      <c r="L16" s="29"/>
      <c r="M16" s="29">
        <v>-180</v>
      </c>
    </row>
    <row r="17" spans="1:13" s="22" customFormat="1" ht="21.75" customHeight="1">
      <c r="A17" s="11" t="s">
        <v>197</v>
      </c>
      <c r="G17" s="29">
        <v>2605</v>
      </c>
      <c r="H17" s="29"/>
      <c r="I17" s="29">
        <v>-1198</v>
      </c>
      <c r="J17" s="29"/>
      <c r="K17" s="29">
        <v>-319</v>
      </c>
      <c r="L17" s="29"/>
      <c r="M17" s="29">
        <v>381</v>
      </c>
    </row>
    <row r="18" spans="1:13" s="22" customFormat="1" ht="21.75" customHeight="1">
      <c r="A18" s="11" t="s">
        <v>176</v>
      </c>
      <c r="G18" s="29">
        <v>86</v>
      </c>
      <c r="H18" s="29"/>
      <c r="I18" s="29">
        <v>952</v>
      </c>
      <c r="J18" s="29"/>
      <c r="K18" s="29">
        <v>0</v>
      </c>
      <c r="L18" s="29"/>
      <c r="M18" s="29">
        <v>-2632</v>
      </c>
    </row>
    <row r="19" spans="1:13" s="22" customFormat="1" ht="21.75" customHeight="1">
      <c r="A19" s="11" t="s">
        <v>220</v>
      </c>
      <c r="G19" s="29">
        <v>0</v>
      </c>
      <c r="H19" s="29"/>
      <c r="I19" s="29">
        <v>2283</v>
      </c>
      <c r="J19" s="29"/>
      <c r="K19" s="29">
        <v>0</v>
      </c>
      <c r="L19" s="29"/>
      <c r="M19" s="29">
        <v>2283</v>
      </c>
    </row>
    <row r="20" spans="1:13" s="22" customFormat="1" ht="21.75" customHeight="1">
      <c r="A20" s="11" t="s">
        <v>212</v>
      </c>
      <c r="G20" s="29">
        <v>7807</v>
      </c>
      <c r="H20" s="29"/>
      <c r="I20" s="29">
        <v>10218</v>
      </c>
      <c r="J20" s="29"/>
      <c r="K20" s="29">
        <v>2867</v>
      </c>
      <c r="L20" s="29"/>
      <c r="M20" s="29">
        <v>2821</v>
      </c>
    </row>
    <row r="21" spans="1:13" s="22" customFormat="1" ht="21.75" customHeight="1">
      <c r="A21" s="11" t="s">
        <v>162</v>
      </c>
      <c r="G21" s="29">
        <v>1590</v>
      </c>
      <c r="H21" s="29"/>
      <c r="I21" s="29">
        <v>-1955</v>
      </c>
      <c r="J21" s="29"/>
      <c r="K21" s="29">
        <v>17822</v>
      </c>
      <c r="L21" s="29"/>
      <c r="M21" s="29">
        <v>-1739</v>
      </c>
    </row>
    <row r="22" spans="1:13" s="22" customFormat="1" ht="21.75" customHeight="1">
      <c r="A22" s="11" t="s">
        <v>195</v>
      </c>
      <c r="G22" s="29"/>
      <c r="H22" s="29"/>
      <c r="I22" s="29"/>
      <c r="J22" s="29"/>
      <c r="K22" s="29"/>
      <c r="L22" s="29"/>
      <c r="M22" s="29"/>
    </row>
    <row r="23" spans="1:13" s="22" customFormat="1" ht="21.75" customHeight="1">
      <c r="A23" s="11" t="s">
        <v>133</v>
      </c>
      <c r="G23" s="29">
        <v>30</v>
      </c>
      <c r="H23" s="29"/>
      <c r="I23" s="29">
        <v>15</v>
      </c>
      <c r="J23" s="29"/>
      <c r="K23" s="29">
        <v>30</v>
      </c>
      <c r="L23" s="29"/>
      <c r="M23" s="29">
        <v>15</v>
      </c>
    </row>
    <row r="24" spans="1:13" s="22" customFormat="1" ht="21.75" customHeight="1">
      <c r="A24" s="11" t="s">
        <v>226</v>
      </c>
      <c r="B24" s="11"/>
      <c r="C24" s="11"/>
      <c r="D24" s="11"/>
      <c r="G24" s="29">
        <v>-1015</v>
      </c>
      <c r="H24" s="29"/>
      <c r="I24" s="29">
        <v>0</v>
      </c>
      <c r="J24" s="29"/>
      <c r="K24" s="29">
        <v>0</v>
      </c>
      <c r="L24" s="29"/>
      <c r="M24" s="29">
        <v>0</v>
      </c>
    </row>
    <row r="25" spans="1:13" s="22" customFormat="1" ht="21.75" customHeight="1">
      <c r="A25" s="11" t="s">
        <v>113</v>
      </c>
      <c r="G25" s="29">
        <v>1170</v>
      </c>
      <c r="H25" s="29"/>
      <c r="I25" s="29">
        <v>909</v>
      </c>
      <c r="J25" s="29"/>
      <c r="K25" s="29">
        <v>1170</v>
      </c>
      <c r="L25" s="29"/>
      <c r="M25" s="29">
        <v>909</v>
      </c>
    </row>
    <row r="26" spans="1:13" s="22" customFormat="1" ht="21.75" customHeight="1">
      <c r="A26" s="11" t="s">
        <v>163</v>
      </c>
      <c r="G26" s="29">
        <v>0</v>
      </c>
      <c r="H26" s="29"/>
      <c r="I26" s="29">
        <v>0</v>
      </c>
      <c r="J26" s="29"/>
      <c r="K26" s="29">
        <v>-219724</v>
      </c>
      <c r="L26" s="29"/>
      <c r="M26" s="29">
        <v>0</v>
      </c>
    </row>
    <row r="27" spans="1:13" s="22" customFormat="1" ht="21.75" customHeight="1">
      <c r="A27" s="11" t="s">
        <v>59</v>
      </c>
      <c r="G27" s="29">
        <v>-4859</v>
      </c>
      <c r="H27" s="29"/>
      <c r="I27" s="29">
        <v>-5104</v>
      </c>
      <c r="J27" s="29"/>
      <c r="K27" s="29">
        <v>-11369</v>
      </c>
      <c r="L27" s="29"/>
      <c r="M27" s="29">
        <v>-444</v>
      </c>
    </row>
    <row r="28" spans="1:13" s="22" customFormat="1" ht="21.75" customHeight="1">
      <c r="A28" s="11" t="s">
        <v>198</v>
      </c>
      <c r="G28" s="30">
        <v>89204</v>
      </c>
      <c r="H28" s="29"/>
      <c r="I28" s="30">
        <v>96256</v>
      </c>
      <c r="J28" s="29"/>
      <c r="K28" s="30">
        <v>47840</v>
      </c>
      <c r="L28" s="29"/>
      <c r="M28" s="30">
        <v>48895</v>
      </c>
    </row>
    <row r="29" spans="1:13" s="22" customFormat="1" ht="21.75" customHeight="1">
      <c r="A29" s="11" t="s">
        <v>60</v>
      </c>
      <c r="G29" s="31"/>
      <c r="H29" s="31"/>
      <c r="I29" s="31"/>
      <c r="J29" s="31"/>
      <c r="K29" s="31"/>
      <c r="L29" s="31"/>
      <c r="M29" s="31"/>
    </row>
    <row r="30" spans="1:13" s="22" customFormat="1" ht="21.75" customHeight="1">
      <c r="A30" s="11" t="s">
        <v>61</v>
      </c>
      <c r="G30" s="29">
        <f>SUM(G9:G28)</f>
        <v>636695</v>
      </c>
      <c r="H30" s="29"/>
      <c r="I30" s="29">
        <f>SUM(I9:I28)</f>
        <v>703848</v>
      </c>
      <c r="J30" s="29"/>
      <c r="K30" s="29">
        <f>SUM(K9:K28)</f>
        <v>128396</v>
      </c>
      <c r="L30" s="29"/>
      <c r="M30" s="29">
        <f>SUM(M9:M28)</f>
        <v>147138</v>
      </c>
    </row>
    <row r="31" spans="1:13" s="22" customFormat="1" ht="21.75" customHeight="1">
      <c r="A31" s="11" t="s">
        <v>62</v>
      </c>
      <c r="G31" s="29"/>
      <c r="H31" s="29"/>
      <c r="I31" s="29"/>
      <c r="J31" s="29"/>
      <c r="K31" s="29"/>
      <c r="L31" s="29"/>
      <c r="M31" s="29"/>
    </row>
    <row r="32" spans="1:13" s="22" customFormat="1" ht="21.75" customHeight="1">
      <c r="A32" s="11" t="s">
        <v>205</v>
      </c>
      <c r="G32" s="32">
        <v>98254</v>
      </c>
      <c r="H32" s="32"/>
      <c r="I32" s="32">
        <v>-255196</v>
      </c>
      <c r="J32" s="32"/>
      <c r="K32" s="32">
        <v>53833</v>
      </c>
      <c r="L32" s="32"/>
      <c r="M32" s="32">
        <v>-40338</v>
      </c>
    </row>
    <row r="33" spans="1:13" s="22" customFormat="1" ht="21.75" customHeight="1">
      <c r="A33" s="11" t="s">
        <v>36</v>
      </c>
      <c r="G33" s="29">
        <v>28904</v>
      </c>
      <c r="H33" s="32"/>
      <c r="I33" s="29">
        <v>-74589</v>
      </c>
      <c r="J33" s="32"/>
      <c r="K33" s="29">
        <v>24637</v>
      </c>
      <c r="L33" s="32"/>
      <c r="M33" s="29">
        <v>4489</v>
      </c>
    </row>
    <row r="34" spans="1:13" s="22" customFormat="1" ht="21.75" customHeight="1">
      <c r="A34" s="11" t="s">
        <v>37</v>
      </c>
      <c r="G34" s="32">
        <v>-22469</v>
      </c>
      <c r="H34" s="29"/>
      <c r="I34" s="32">
        <v>8199</v>
      </c>
      <c r="J34" s="29"/>
      <c r="K34" s="32">
        <v>-1581</v>
      </c>
      <c r="L34" s="29"/>
      <c r="M34" s="32">
        <v>-7940</v>
      </c>
    </row>
    <row r="35" spans="1:13" s="22" customFormat="1" ht="21.75" customHeight="1">
      <c r="A35" s="11" t="s">
        <v>38</v>
      </c>
      <c r="G35" s="32">
        <v>-1369</v>
      </c>
      <c r="H35" s="32"/>
      <c r="I35" s="32">
        <v>-5859</v>
      </c>
      <c r="J35" s="32"/>
      <c r="K35" s="32">
        <v>-6102</v>
      </c>
      <c r="L35" s="32"/>
      <c r="M35" s="32">
        <v>4488</v>
      </c>
    </row>
    <row r="36" spans="1:13" s="22" customFormat="1" ht="21.75" customHeight="1">
      <c r="A36" s="11" t="s">
        <v>39</v>
      </c>
      <c r="G36" s="33"/>
      <c r="H36" s="32"/>
      <c r="I36" s="33"/>
      <c r="J36" s="32"/>
      <c r="K36" s="33"/>
      <c r="L36" s="32"/>
      <c r="M36" s="33"/>
    </row>
    <row r="37" spans="1:13" s="22" customFormat="1" ht="21.75" customHeight="1">
      <c r="A37" s="11" t="s">
        <v>206</v>
      </c>
      <c r="G37" s="32">
        <v>-26626</v>
      </c>
      <c r="H37" s="32"/>
      <c r="I37" s="32">
        <v>50137</v>
      </c>
      <c r="J37" s="32"/>
      <c r="K37" s="32">
        <v>-64207</v>
      </c>
      <c r="L37" s="32"/>
      <c r="M37" s="32">
        <v>-11529</v>
      </c>
    </row>
    <row r="38" spans="1:13" s="22" customFormat="1" ht="21.75" customHeight="1">
      <c r="A38" s="11" t="s">
        <v>40</v>
      </c>
      <c r="G38" s="32">
        <v>7358</v>
      </c>
      <c r="H38" s="32"/>
      <c r="I38" s="32">
        <v>13827</v>
      </c>
      <c r="J38" s="32"/>
      <c r="K38" s="32">
        <v>1859</v>
      </c>
      <c r="L38" s="32"/>
      <c r="M38" s="32">
        <v>24955</v>
      </c>
    </row>
    <row r="39" spans="1:13" s="22" customFormat="1" ht="21.75" customHeight="1">
      <c r="A39" s="11" t="s">
        <v>175</v>
      </c>
      <c r="G39" s="32">
        <v>-8</v>
      </c>
      <c r="H39" s="32"/>
      <c r="I39" s="32">
        <v>532</v>
      </c>
      <c r="J39" s="32"/>
      <c r="K39" s="32">
        <v>0</v>
      </c>
      <c r="L39" s="32"/>
      <c r="M39" s="32">
        <v>0</v>
      </c>
    </row>
    <row r="40" spans="1:13" s="22" customFormat="1" ht="21.75" customHeight="1">
      <c r="A40" s="11" t="s">
        <v>207</v>
      </c>
      <c r="G40" s="30">
        <v>-696</v>
      </c>
      <c r="H40" s="29"/>
      <c r="I40" s="30">
        <v>-4535</v>
      </c>
      <c r="J40" s="29"/>
      <c r="K40" s="30">
        <v>-346</v>
      </c>
      <c r="L40" s="29"/>
      <c r="M40" s="30">
        <v>-302</v>
      </c>
    </row>
    <row r="41" spans="1:13" s="22" customFormat="1" ht="21.75" customHeight="1">
      <c r="A41" s="22" t="s">
        <v>34</v>
      </c>
      <c r="C41" s="34"/>
      <c r="G41" s="29">
        <f>SUM(G30:G40)</f>
        <v>720043</v>
      </c>
      <c r="H41" s="29"/>
      <c r="I41" s="29">
        <f>SUM(I30:I40)</f>
        <v>436364</v>
      </c>
      <c r="J41" s="29"/>
      <c r="K41" s="29">
        <f>SUM(K30:K40)</f>
        <v>136489</v>
      </c>
      <c r="L41" s="29"/>
      <c r="M41" s="29">
        <f>SUM(M30:M40)</f>
        <v>120961</v>
      </c>
    </row>
    <row r="42" spans="1:13" s="22" customFormat="1" ht="21.75" customHeight="1">
      <c r="A42" s="22" t="s">
        <v>128</v>
      </c>
      <c r="C42" s="34"/>
      <c r="G42" s="35">
        <v>-39681</v>
      </c>
      <c r="H42" s="32"/>
      <c r="I42" s="35">
        <v>-47065</v>
      </c>
      <c r="J42" s="32"/>
      <c r="K42" s="35">
        <v>-3748</v>
      </c>
      <c r="L42" s="32"/>
      <c r="M42" s="35">
        <v>-8620</v>
      </c>
    </row>
    <row r="43" spans="1:13" s="22" customFormat="1" ht="21.75" customHeight="1">
      <c r="A43" s="15" t="s">
        <v>164</v>
      </c>
      <c r="C43" s="34"/>
      <c r="G43" s="35">
        <f>SUM(G41:G42)</f>
        <v>680362</v>
      </c>
      <c r="H43" s="32"/>
      <c r="I43" s="35">
        <f>SUM(I41:I42)</f>
        <v>389299</v>
      </c>
      <c r="J43" s="32"/>
      <c r="K43" s="35">
        <f>SUM(K41:K42)</f>
        <v>132741</v>
      </c>
      <c r="L43" s="32"/>
      <c r="M43" s="35">
        <f>SUM(M41:M42)</f>
        <v>112341</v>
      </c>
    </row>
    <row r="44" spans="1:13" s="22" customFormat="1" ht="21.75" customHeight="1"/>
    <row r="45" spans="1:13" s="22" customFormat="1" ht="21.75" customHeight="1"/>
    <row r="46" spans="1:13" ht="21.75" customHeight="1">
      <c r="A46" s="11" t="str">
        <f>bs!$A$35</f>
        <v>The accompanying condensed notes to interim financial statements are an integral part of the financial statements.</v>
      </c>
      <c r="D46" s="36"/>
      <c r="E46" s="37"/>
      <c r="F46" s="37"/>
    </row>
    <row r="47" spans="1:13" ht="21.75" customHeight="1">
      <c r="M47" s="14" t="s">
        <v>135</v>
      </c>
    </row>
    <row r="48" spans="1:13" s="19" customFormat="1" ht="21.75" customHeight="1">
      <c r="A48" s="15" t="s">
        <v>103</v>
      </c>
      <c r="B48" s="16"/>
      <c r="C48" s="16"/>
      <c r="D48" s="20"/>
      <c r="E48" s="17"/>
      <c r="F48" s="17"/>
      <c r="G48" s="18"/>
      <c r="I48" s="18"/>
      <c r="K48" s="18"/>
    </row>
    <row r="49" spans="1:13" s="19" customFormat="1" ht="21.75" customHeight="1">
      <c r="A49" s="15" t="s">
        <v>92</v>
      </c>
      <c r="B49" s="16"/>
      <c r="C49" s="16"/>
      <c r="D49" s="20"/>
      <c r="E49" s="17"/>
      <c r="F49" s="17"/>
      <c r="G49" s="18"/>
      <c r="I49" s="18"/>
      <c r="K49" s="18"/>
    </row>
    <row r="50" spans="1:13" s="20" customFormat="1" ht="21.75" customHeight="1">
      <c r="A50" s="15" t="str">
        <f>A4</f>
        <v>For the six-month period ended 30 June 2025</v>
      </c>
      <c r="B50" s="15"/>
      <c r="C50" s="15"/>
      <c r="G50" s="18"/>
      <c r="H50" s="19"/>
      <c r="I50" s="18"/>
      <c r="J50" s="19"/>
      <c r="K50" s="18"/>
      <c r="L50" s="19"/>
      <c r="M50" s="21"/>
    </row>
    <row r="51" spans="1:13" s="22" customFormat="1" ht="21.75" customHeight="1">
      <c r="D51" s="23"/>
      <c r="E51" s="23"/>
      <c r="G51" s="13"/>
      <c r="H51" s="11"/>
      <c r="I51" s="13"/>
      <c r="J51" s="11"/>
      <c r="K51" s="13"/>
      <c r="L51" s="11"/>
      <c r="M51" s="24" t="s">
        <v>134</v>
      </c>
    </row>
    <row r="52" spans="1:13" s="22" customFormat="1" ht="21.75" customHeight="1">
      <c r="D52" s="23"/>
      <c r="E52" s="23"/>
      <c r="G52" s="70" t="s">
        <v>74</v>
      </c>
      <c r="H52" s="70"/>
      <c r="I52" s="70"/>
      <c r="K52" s="70" t="s">
        <v>73</v>
      </c>
      <c r="L52" s="70"/>
      <c r="M52" s="70"/>
    </row>
    <row r="53" spans="1:13" s="22" customFormat="1" ht="21.75" customHeight="1">
      <c r="D53" s="23"/>
      <c r="E53" s="25"/>
      <c r="G53" s="26">
        <f>G7</f>
        <v>2025</v>
      </c>
      <c r="H53" s="25"/>
      <c r="I53" s="26">
        <f>I7</f>
        <v>2024</v>
      </c>
      <c r="J53" s="25"/>
      <c r="K53" s="26">
        <f>K7</f>
        <v>2025</v>
      </c>
      <c r="L53" s="25"/>
      <c r="M53" s="26">
        <f>M7</f>
        <v>2024</v>
      </c>
    </row>
    <row r="54" spans="1:13" s="22" customFormat="1" ht="21.75" customHeight="1">
      <c r="A54" s="27" t="s">
        <v>41</v>
      </c>
      <c r="G54" s="28"/>
      <c r="I54" s="28"/>
      <c r="K54" s="28"/>
      <c r="M54" s="24"/>
    </row>
    <row r="55" spans="1:13" s="22" customFormat="1" ht="21.75" customHeight="1">
      <c r="A55" s="11" t="s">
        <v>213</v>
      </c>
      <c r="G55" s="28">
        <v>0</v>
      </c>
      <c r="I55" s="28">
        <v>0</v>
      </c>
      <c r="K55" s="28">
        <v>25602</v>
      </c>
      <c r="M55" s="28">
        <v>10436</v>
      </c>
    </row>
    <row r="56" spans="1:13" s="22" customFormat="1" ht="21.75" customHeight="1">
      <c r="A56" s="11" t="s">
        <v>150</v>
      </c>
      <c r="G56" s="28">
        <v>1612</v>
      </c>
      <c r="I56" s="28">
        <v>844</v>
      </c>
      <c r="K56" s="28">
        <v>0</v>
      </c>
      <c r="M56" s="28">
        <v>2786</v>
      </c>
    </row>
    <row r="57" spans="1:13" s="22" customFormat="1" ht="21.75" customHeight="1">
      <c r="A57" s="11" t="s">
        <v>182</v>
      </c>
      <c r="G57" s="29">
        <v>-245795</v>
      </c>
      <c r="H57" s="29"/>
      <c r="I57" s="29">
        <v>-323497</v>
      </c>
      <c r="J57" s="29"/>
      <c r="K57" s="29">
        <v>-51604</v>
      </c>
      <c r="L57" s="29"/>
      <c r="M57" s="29">
        <v>-30713</v>
      </c>
    </row>
    <row r="58" spans="1:13" s="22" customFormat="1" ht="21.75" customHeight="1">
      <c r="A58" s="11" t="s">
        <v>227</v>
      </c>
      <c r="G58" s="29">
        <v>-1351</v>
      </c>
      <c r="H58" s="29"/>
      <c r="I58" s="29">
        <v>0</v>
      </c>
      <c r="J58" s="29"/>
      <c r="K58" s="29">
        <v>0</v>
      </c>
      <c r="L58" s="29"/>
      <c r="M58" s="29">
        <v>0</v>
      </c>
    </row>
    <row r="59" spans="1:13" s="22" customFormat="1" ht="21.75" customHeight="1">
      <c r="A59" s="11" t="s">
        <v>151</v>
      </c>
      <c r="G59" s="29">
        <v>-1797</v>
      </c>
      <c r="H59" s="29"/>
      <c r="I59" s="29">
        <v>-694</v>
      </c>
      <c r="J59" s="29"/>
      <c r="K59" s="29">
        <v>0</v>
      </c>
      <c r="L59" s="29"/>
      <c r="M59" s="29">
        <v>0</v>
      </c>
    </row>
    <row r="60" spans="1:13" s="22" customFormat="1" ht="21.75" customHeight="1">
      <c r="A60" s="11" t="s">
        <v>165</v>
      </c>
      <c r="G60" s="29">
        <v>0</v>
      </c>
      <c r="H60" s="29"/>
      <c r="I60" s="29">
        <v>0</v>
      </c>
      <c r="J60" s="29"/>
      <c r="K60" s="29">
        <v>0</v>
      </c>
      <c r="L60" s="29"/>
      <c r="M60" s="29">
        <v>-30219</v>
      </c>
    </row>
    <row r="61" spans="1:13" s="22" customFormat="1" ht="21.75" customHeight="1">
      <c r="A61" s="11" t="s">
        <v>221</v>
      </c>
      <c r="G61" s="29">
        <v>0</v>
      </c>
      <c r="H61" s="29"/>
      <c r="I61" s="29">
        <v>-60268</v>
      </c>
      <c r="J61" s="29"/>
      <c r="K61" s="29">
        <v>0</v>
      </c>
      <c r="L61" s="29"/>
      <c r="M61" s="29">
        <v>0</v>
      </c>
    </row>
    <row r="62" spans="1:13" s="22" customFormat="1" ht="21.75" customHeight="1">
      <c r="A62" s="11" t="s">
        <v>177</v>
      </c>
      <c r="G62" s="29">
        <v>4884</v>
      </c>
      <c r="H62" s="29"/>
      <c r="I62" s="29">
        <v>-12850</v>
      </c>
      <c r="J62" s="29"/>
      <c r="K62" s="29">
        <v>0</v>
      </c>
      <c r="L62" s="29"/>
      <c r="M62" s="29">
        <v>0</v>
      </c>
    </row>
    <row r="63" spans="1:13" s="22" customFormat="1" ht="21.75" customHeight="1">
      <c r="A63" s="11" t="s">
        <v>222</v>
      </c>
      <c r="G63" s="29">
        <v>0</v>
      </c>
      <c r="H63" s="29"/>
      <c r="I63" s="29">
        <v>24</v>
      </c>
      <c r="J63" s="29"/>
      <c r="K63" s="29">
        <v>0</v>
      </c>
      <c r="L63" s="29"/>
      <c r="M63" s="29">
        <v>0</v>
      </c>
    </row>
    <row r="64" spans="1:13" s="22" customFormat="1" ht="21.75" customHeight="1">
      <c r="A64" s="11" t="s">
        <v>183</v>
      </c>
      <c r="G64" s="29">
        <v>0</v>
      </c>
      <c r="H64" s="29"/>
      <c r="I64" s="29">
        <v>0</v>
      </c>
      <c r="J64" s="29"/>
      <c r="K64" s="29">
        <v>219724</v>
      </c>
      <c r="L64" s="29"/>
      <c r="M64" s="29">
        <v>0</v>
      </c>
    </row>
    <row r="65" spans="1:13" s="22" customFormat="1" ht="21.75" customHeight="1">
      <c r="A65" s="11" t="s">
        <v>129</v>
      </c>
      <c r="G65" s="29">
        <v>4126</v>
      </c>
      <c r="H65" s="29"/>
      <c r="I65" s="29">
        <v>5104</v>
      </c>
      <c r="J65" s="29"/>
      <c r="K65" s="29">
        <v>10808</v>
      </c>
      <c r="L65" s="29"/>
      <c r="M65" s="29">
        <v>444</v>
      </c>
    </row>
    <row r="66" spans="1:13" s="22" customFormat="1" ht="21.75" customHeight="1">
      <c r="A66" s="27" t="s">
        <v>168</v>
      </c>
      <c r="G66" s="38">
        <f>SUM(G55:G65)</f>
        <v>-238321</v>
      </c>
      <c r="H66" s="29"/>
      <c r="I66" s="38">
        <f>SUM(I55:I65)</f>
        <v>-391337</v>
      </c>
      <c r="J66" s="29"/>
      <c r="K66" s="38">
        <f>SUM(K55:K65)</f>
        <v>204530</v>
      </c>
      <c r="L66" s="29"/>
      <c r="M66" s="38">
        <f>SUM(M55:M65)</f>
        <v>-47266</v>
      </c>
    </row>
    <row r="67" spans="1:13" s="22" customFormat="1" ht="21.75" customHeight="1">
      <c r="A67" s="27" t="s">
        <v>42</v>
      </c>
      <c r="G67" s="29"/>
      <c r="H67" s="29"/>
      <c r="I67" s="29"/>
      <c r="J67" s="29"/>
      <c r="K67" s="29"/>
      <c r="L67" s="29"/>
      <c r="M67" s="29"/>
    </row>
    <row r="68" spans="1:13" s="22" customFormat="1" ht="21.65" customHeight="1">
      <c r="A68" s="11" t="s">
        <v>170</v>
      </c>
      <c r="G68" s="29"/>
      <c r="H68" s="29"/>
      <c r="I68" s="29"/>
      <c r="J68" s="29"/>
      <c r="K68" s="29"/>
      <c r="L68" s="29"/>
      <c r="M68" s="29"/>
    </row>
    <row r="69" spans="1:13" s="22" customFormat="1" ht="21.75" customHeight="1">
      <c r="A69" s="11" t="s">
        <v>169</v>
      </c>
      <c r="G69" s="29">
        <v>-7413</v>
      </c>
      <c r="H69" s="29"/>
      <c r="I69" s="29">
        <v>208796</v>
      </c>
      <c r="J69" s="29"/>
      <c r="K69" s="29">
        <v>-10156</v>
      </c>
      <c r="L69" s="29"/>
      <c r="M69" s="29">
        <v>206036</v>
      </c>
    </row>
    <row r="70" spans="1:13" s="22" customFormat="1" ht="21.75" customHeight="1">
      <c r="A70" s="11" t="s">
        <v>196</v>
      </c>
      <c r="G70" s="29">
        <v>230</v>
      </c>
      <c r="H70" s="29"/>
      <c r="I70" s="29">
        <v>-29</v>
      </c>
      <c r="J70" s="29"/>
      <c r="K70" s="29">
        <v>256</v>
      </c>
      <c r="L70" s="29"/>
      <c r="M70" s="29">
        <v>0</v>
      </c>
    </row>
    <row r="71" spans="1:13" s="22" customFormat="1" ht="21.75" customHeight="1">
      <c r="A71" s="11" t="s">
        <v>145</v>
      </c>
      <c r="G71" s="29">
        <v>13797</v>
      </c>
      <c r="H71" s="29"/>
      <c r="I71" s="29">
        <v>157569</v>
      </c>
      <c r="J71" s="29"/>
      <c r="K71" s="29">
        <v>0</v>
      </c>
      <c r="L71" s="29"/>
      <c r="M71" s="29">
        <v>0</v>
      </c>
    </row>
    <row r="72" spans="1:13" s="22" customFormat="1" ht="21.75" customHeight="1">
      <c r="A72" s="11" t="s">
        <v>152</v>
      </c>
      <c r="G72" s="29">
        <v>-311639</v>
      </c>
      <c r="H72" s="29"/>
      <c r="I72" s="29">
        <v>-163355</v>
      </c>
      <c r="J72" s="29"/>
      <c r="K72" s="29">
        <v>-221714</v>
      </c>
      <c r="L72" s="29"/>
      <c r="M72" s="29">
        <v>-100116</v>
      </c>
    </row>
    <row r="73" spans="1:13" s="22" customFormat="1" ht="21.75" customHeight="1">
      <c r="A73" s="11" t="s">
        <v>223</v>
      </c>
      <c r="G73" s="29"/>
      <c r="H73" s="29"/>
      <c r="I73" s="29"/>
      <c r="J73" s="29"/>
      <c r="K73" s="29"/>
      <c r="L73" s="29"/>
      <c r="M73" s="29"/>
    </row>
    <row r="74" spans="1:13" s="22" customFormat="1" ht="21.75" customHeight="1">
      <c r="A74" s="11" t="s">
        <v>224</v>
      </c>
      <c r="G74" s="29">
        <v>0</v>
      </c>
      <c r="H74" s="29"/>
      <c r="I74" s="29">
        <v>8862</v>
      </c>
      <c r="J74" s="29"/>
      <c r="K74" s="29">
        <v>0</v>
      </c>
      <c r="L74" s="29"/>
      <c r="M74" s="29">
        <v>0</v>
      </c>
    </row>
    <row r="75" spans="1:13" s="22" customFormat="1" ht="21.75" customHeight="1">
      <c r="A75" s="11" t="s">
        <v>126</v>
      </c>
      <c r="G75" s="29">
        <v>-19372</v>
      </c>
      <c r="H75" s="29"/>
      <c r="I75" s="29">
        <v>-16279</v>
      </c>
      <c r="J75" s="29"/>
      <c r="K75" s="29">
        <v>-2031</v>
      </c>
      <c r="L75" s="29"/>
      <c r="M75" s="29">
        <v>-2017</v>
      </c>
    </row>
    <row r="76" spans="1:13" s="22" customFormat="1" ht="21.75" customHeight="1">
      <c r="A76" s="11" t="s">
        <v>130</v>
      </c>
      <c r="G76" s="29">
        <v>-72233</v>
      </c>
      <c r="H76" s="29"/>
      <c r="I76" s="29">
        <v>-90989</v>
      </c>
      <c r="J76" s="29"/>
      <c r="K76" s="29">
        <v>-49689</v>
      </c>
      <c r="L76" s="29"/>
      <c r="M76" s="29">
        <v>-48869</v>
      </c>
    </row>
    <row r="77" spans="1:13" s="22" customFormat="1" ht="21.75" customHeight="1">
      <c r="A77" s="11" t="s">
        <v>166</v>
      </c>
      <c r="G77" s="29">
        <v>-136766</v>
      </c>
      <c r="H77" s="29"/>
      <c r="I77" s="29">
        <v>-146948</v>
      </c>
      <c r="J77" s="29"/>
      <c r="K77" s="29">
        <v>-124089</v>
      </c>
      <c r="L77" s="29"/>
      <c r="M77" s="29">
        <v>-146948</v>
      </c>
    </row>
    <row r="78" spans="1:13" s="22" customFormat="1" ht="21.75" customHeight="1">
      <c r="A78" s="27" t="s">
        <v>230</v>
      </c>
      <c r="G78" s="38">
        <f>SUM(G69:G77)</f>
        <v>-533396</v>
      </c>
      <c r="H78" s="29"/>
      <c r="I78" s="38">
        <f>SUM(I69:I77)</f>
        <v>-42373</v>
      </c>
      <c r="J78" s="29"/>
      <c r="K78" s="38">
        <f>SUM(K69:K77)</f>
        <v>-407423</v>
      </c>
      <c r="L78" s="29"/>
      <c r="M78" s="38">
        <f>SUM(M69:M77)</f>
        <v>-91914</v>
      </c>
    </row>
    <row r="79" spans="1:13" s="22" customFormat="1" ht="21.75" customHeight="1">
      <c r="A79" s="22" t="s">
        <v>199</v>
      </c>
      <c r="G79" s="30">
        <v>-43705</v>
      </c>
      <c r="H79" s="29"/>
      <c r="I79" s="30">
        <v>98395</v>
      </c>
      <c r="J79" s="29"/>
      <c r="K79" s="30">
        <v>0</v>
      </c>
      <c r="L79" s="29"/>
      <c r="M79" s="30">
        <v>0</v>
      </c>
    </row>
    <row r="80" spans="1:13" s="22" customFormat="1" ht="21.75" customHeight="1">
      <c r="A80" s="27" t="s">
        <v>231</v>
      </c>
      <c r="G80" s="29">
        <f>SUM(G43,G66,G78:G79)</f>
        <v>-135060</v>
      </c>
      <c r="H80" s="29"/>
      <c r="I80" s="29">
        <f>SUM(I43,I66,I78:I79)</f>
        <v>53984</v>
      </c>
      <c r="J80" s="29"/>
      <c r="K80" s="29">
        <f>SUM(K43,K66,K78)</f>
        <v>-70152</v>
      </c>
      <c r="L80" s="29"/>
      <c r="M80" s="29">
        <f>SUM(M43,M66,M78)</f>
        <v>-26839</v>
      </c>
    </row>
    <row r="81" spans="1:13" s="22" customFormat="1" ht="21.75" customHeight="1">
      <c r="A81" s="11" t="s">
        <v>141</v>
      </c>
      <c r="G81" s="30">
        <f>bs!I11</f>
        <v>291009</v>
      </c>
      <c r="H81" s="29"/>
      <c r="I81" s="30">
        <v>183070</v>
      </c>
      <c r="J81" s="29"/>
      <c r="K81" s="30">
        <f>bs!M11</f>
        <v>96659</v>
      </c>
      <c r="L81" s="29"/>
      <c r="M81" s="30">
        <v>50274</v>
      </c>
    </row>
    <row r="82" spans="1:13" s="22" customFormat="1" ht="21.75" customHeight="1" thickBot="1">
      <c r="A82" s="27" t="s">
        <v>146</v>
      </c>
      <c r="G82" s="39">
        <f>SUM(G80:G81)</f>
        <v>155949</v>
      </c>
      <c r="H82" s="29"/>
      <c r="I82" s="39">
        <f>SUM(I80:I81)</f>
        <v>237054</v>
      </c>
      <c r="J82" s="29"/>
      <c r="K82" s="39">
        <f>SUM(K80:K81)</f>
        <v>26507</v>
      </c>
      <c r="L82" s="29"/>
      <c r="M82" s="39">
        <f>SUM(M80:M81)</f>
        <v>23435</v>
      </c>
    </row>
    <row r="83" spans="1:13" s="22" customFormat="1" ht="21.75" customHeight="1" thickTop="1">
      <c r="G83" s="29">
        <f>G82-bs!G11</f>
        <v>0</v>
      </c>
      <c r="H83" s="29"/>
      <c r="I83" s="29"/>
      <c r="J83" s="29"/>
      <c r="K83" s="29">
        <f>K82-bs!K11</f>
        <v>0</v>
      </c>
      <c r="L83" s="29"/>
      <c r="M83" s="29"/>
    </row>
    <row r="84" spans="1:13" s="22" customFormat="1" ht="21.75" customHeight="1">
      <c r="A84" s="27" t="s">
        <v>43</v>
      </c>
      <c r="G84" s="29"/>
      <c r="H84" s="29"/>
      <c r="I84" s="29"/>
      <c r="J84" s="29"/>
      <c r="K84" s="29"/>
      <c r="L84" s="29"/>
      <c r="M84" s="29"/>
    </row>
    <row r="85" spans="1:13" s="22" customFormat="1" ht="21.75" customHeight="1">
      <c r="A85" s="11" t="s">
        <v>93</v>
      </c>
      <c r="G85" s="29"/>
      <c r="H85" s="29"/>
      <c r="I85" s="29"/>
      <c r="J85" s="29"/>
      <c r="K85" s="29"/>
      <c r="L85" s="29"/>
      <c r="M85" s="29"/>
    </row>
    <row r="86" spans="1:13" s="22" customFormat="1" ht="21.75" customHeight="1">
      <c r="A86" s="22" t="s">
        <v>200</v>
      </c>
    </row>
    <row r="87" spans="1:13" s="22" customFormat="1" ht="21.75" customHeight="1">
      <c r="A87" s="22" t="s">
        <v>180</v>
      </c>
      <c r="G87" s="29">
        <v>-1403</v>
      </c>
      <c r="H87" s="29"/>
      <c r="I87" s="29">
        <v>-5994</v>
      </c>
      <c r="J87" s="29"/>
      <c r="K87" s="29">
        <v>2991</v>
      </c>
      <c r="L87" s="29"/>
      <c r="M87" s="29">
        <v>1365</v>
      </c>
    </row>
    <row r="88" spans="1:13" s="22" customFormat="1" ht="21.75" customHeight="1">
      <c r="A88" s="11" t="s">
        <v>167</v>
      </c>
      <c r="G88" s="28">
        <v>40089</v>
      </c>
      <c r="H88" s="29"/>
      <c r="I88" s="28">
        <v>3576</v>
      </c>
      <c r="J88" s="29"/>
      <c r="K88" s="28">
        <v>3859</v>
      </c>
      <c r="L88" s="29"/>
      <c r="M88" s="28">
        <v>0</v>
      </c>
    </row>
    <row r="89" spans="1:13" s="22" customFormat="1" ht="21.75" customHeight="1">
      <c r="A89" s="11" t="s">
        <v>232</v>
      </c>
      <c r="G89" s="28">
        <v>-12917</v>
      </c>
      <c r="H89" s="29"/>
      <c r="I89" s="28">
        <v>0</v>
      </c>
      <c r="J89" s="29"/>
      <c r="K89" s="28">
        <v>0</v>
      </c>
      <c r="L89" s="29"/>
      <c r="M89" s="28">
        <v>0</v>
      </c>
    </row>
    <row r="90" spans="1:13" s="22" customFormat="1" ht="21.75" customHeight="1">
      <c r="A90" s="11" t="s">
        <v>233</v>
      </c>
      <c r="G90" s="28">
        <v>-13932</v>
      </c>
      <c r="H90" s="29"/>
      <c r="I90" s="28">
        <v>0</v>
      </c>
      <c r="J90" s="29"/>
      <c r="K90" s="28">
        <v>0</v>
      </c>
      <c r="L90" s="29"/>
      <c r="M90" s="28">
        <v>0</v>
      </c>
    </row>
    <row r="91" spans="1:13" s="22" customFormat="1" ht="21.75" customHeight="1">
      <c r="A91" s="11"/>
      <c r="G91" s="28"/>
      <c r="I91" s="28"/>
      <c r="K91" s="28"/>
      <c r="M91" s="28"/>
    </row>
    <row r="92" spans="1:13" s="22" customFormat="1" ht="21.75" customHeight="1">
      <c r="A92" s="11" t="str">
        <f>bs!$A$35</f>
        <v>The accompanying condensed notes to interim financial statements are an integral part of the financial statements.</v>
      </c>
      <c r="G92" s="28"/>
      <c r="I92" s="28"/>
      <c r="K92" s="28"/>
      <c r="M92" s="24"/>
    </row>
  </sheetData>
  <mergeCells count="4">
    <mergeCell ref="G6:I6"/>
    <mergeCell ref="K6:M6"/>
    <mergeCell ref="G52:I52"/>
    <mergeCell ref="K52:M52"/>
  </mergeCells>
  <pageMargins left="0.6692913385826772" right="0.39370078740157483" top="0.78740157480314965" bottom="0.39370078740157483" header="0.19685039370078741" footer="0.19685039370078741"/>
  <pageSetup paperSize="9" scale="70" orientation="portrait" r:id="rId1"/>
  <rowBreaks count="1" manualBreakCount="1">
    <brk id="46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9868bf-ad44-41a6-8c0f-e6f2ee78a9d4" xsi:nil="true"/>
    <lcf76f155ced4ddcb4097134ff3c332f xmlns="51a2ad2e-4c33-48c0-ba8f-f6a30da81c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4362AC7A3C00DE41AEE8EF13922E14CB" ma:contentTypeVersion="11" ma:contentTypeDescription="สร้างเอกสารใหม่" ma:contentTypeScope="" ma:versionID="509c9c7bd88361e3848926daa87f57d9">
  <xsd:schema xmlns:xsd="http://www.w3.org/2001/XMLSchema" xmlns:xs="http://www.w3.org/2001/XMLSchema" xmlns:p="http://schemas.microsoft.com/office/2006/metadata/properties" xmlns:ns2="51a2ad2e-4c33-48c0-ba8f-f6a30da81cc2" xmlns:ns3="7d9868bf-ad44-41a6-8c0f-e6f2ee78a9d4" targetNamespace="http://schemas.microsoft.com/office/2006/metadata/properties" ma:root="true" ma:fieldsID="e6698b77584fe32a64c4fd23032c5c00" ns2:_="" ns3:_="">
    <xsd:import namespace="51a2ad2e-4c33-48c0-ba8f-f6a30da81cc2"/>
    <xsd:import namespace="7d9868bf-ad44-41a6-8c0f-e6f2ee78a9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a2ad2e-4c33-48c0-ba8f-f6a30da81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แท็กรูป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868bf-ad44-41a6-8c0f-e6f2ee78a9d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5cda72e-ff89-469b-b562-3890150df492}" ma:internalName="TaxCatchAll" ma:showField="CatchAllData" ma:web="7d9868bf-ad44-41a6-8c0f-e6f2ee78a9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C99830-4110-4C2B-A36C-020ED28F6569}">
  <ds:schemaRefs>
    <ds:schemaRef ds:uri="http://schemas.microsoft.com/office/2006/metadata/properties"/>
    <ds:schemaRef ds:uri="http://schemas.microsoft.com/office/infopath/2007/PartnerControls"/>
    <ds:schemaRef ds:uri="b903bc94-8601-47ef-a3ef-fbc72f899000"/>
    <ds:schemaRef ds:uri="50c908b1-f277-4340-90a9-4611d0b0f078"/>
    <ds:schemaRef ds:uri="7d9868bf-ad44-41a6-8c0f-e6f2ee78a9d4"/>
    <ds:schemaRef ds:uri="51a2ad2e-4c33-48c0-ba8f-f6a30da81cc2"/>
  </ds:schemaRefs>
</ds:datastoreItem>
</file>

<file path=customXml/itemProps2.xml><?xml version="1.0" encoding="utf-8"?>
<ds:datastoreItem xmlns:ds="http://schemas.openxmlformats.org/officeDocument/2006/customXml" ds:itemID="{A535FB19-6EF8-4550-8E45-AE9851A6F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a2ad2e-4c33-48c0-ba8f-f6a30da81cc2"/>
    <ds:schemaRef ds:uri="7d9868bf-ad44-41a6-8c0f-e6f2ee78a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7F7C68-BC7B-4547-B624-5BD33DE8EE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</vt:lpstr>
      <vt:lpstr>pl</vt:lpstr>
      <vt:lpstr>conso</vt:lpstr>
      <vt:lpstr>company</vt:lpstr>
      <vt:lpstr>cashflow</vt:lpstr>
      <vt:lpstr>bs!Print_Area</vt:lpstr>
      <vt:lpstr>cashflow!Print_Area</vt:lpstr>
      <vt:lpstr>company!Print_Area</vt:lpstr>
      <vt:lpstr>conso!Print_Area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Kamolwan.Theeravetch</dc:creator>
  <cp:lastModifiedBy>Natphawut Triratanawong</cp:lastModifiedBy>
  <cp:lastPrinted>2025-08-08T06:13:55Z</cp:lastPrinted>
  <dcterms:created xsi:type="dcterms:W3CDTF">2011-10-03T07:02:46Z</dcterms:created>
  <dcterms:modified xsi:type="dcterms:W3CDTF">2025-08-11T07:35:19Z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0x0101004362AC7A3C00DE41AEE8EF13922E14CB</vt:lpwstr>
  </property>
  <property fmtid="{D5CDD505-2E9C-101B-9397-08002B2CF9AE}" pid="3" name="MediaServiceImageTags">
    <vt:lpwstr/>
  </property>
</Properties>
</file>