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phawut.t\Desktop\FINANCIAL STATEMENT\"/>
    </mc:Choice>
  </mc:AlternateContent>
  <xr:revisionPtr revIDLastSave="0" documentId="8_{64724ABC-4CF4-42AE-80E4-E7E95C6EB16B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bs" sheetId="12" r:id="rId1"/>
    <sheet name="pl" sheetId="10" r:id="rId2"/>
    <sheet name="conso" sheetId="5" r:id="rId3"/>
    <sheet name="company" sheetId="2" r:id="rId4"/>
    <sheet name="cashflow" sheetId="11" r:id="rId5"/>
  </sheets>
  <definedNames>
    <definedName name="_xlnm.Print_Area" localSheetId="0">bs!$A$1:$M$99</definedName>
    <definedName name="_xlnm.Print_Area" localSheetId="4">cashflow!$A$1:$M$93</definedName>
    <definedName name="_xlnm.Print_Area" localSheetId="3">company!$A$1:$M$25</definedName>
    <definedName name="_xlnm.Print_Area" localSheetId="2">conso!$A$1:$T$38</definedName>
    <definedName name="_xlnm.Print_Area" localSheetId="1">pl!$A$1:$M$128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7" i="5" l="1"/>
  <c r="R26" i="5"/>
  <c r="P29" i="5" l="1"/>
  <c r="T29" i="5" s="1"/>
  <c r="G125" i="10"/>
  <c r="K87" i="12"/>
  <c r="I125" i="10"/>
  <c r="L21" i="2"/>
  <c r="P31" i="5"/>
  <c r="L14" i="2" l="1"/>
  <c r="L26" i="5"/>
  <c r="R17" i="5"/>
  <c r="R16" i="5"/>
  <c r="D18" i="5"/>
  <c r="D23" i="5" s="1"/>
  <c r="P19" i="5"/>
  <c r="T19" i="5" s="1"/>
  <c r="L16" i="5"/>
  <c r="L18" i="5" s="1"/>
  <c r="A4" i="11"/>
  <c r="A4" i="2"/>
  <c r="A4" i="5"/>
  <c r="A128" i="10"/>
  <c r="I120" i="10"/>
  <c r="G120" i="10"/>
  <c r="I115" i="10"/>
  <c r="G115" i="10"/>
  <c r="M111" i="10"/>
  <c r="K111" i="10"/>
  <c r="I111" i="10"/>
  <c r="G111" i="10"/>
  <c r="A108" i="10"/>
  <c r="A104" i="10"/>
  <c r="M99" i="10"/>
  <c r="K99" i="10"/>
  <c r="I99" i="10"/>
  <c r="G99" i="10"/>
  <c r="M93" i="10"/>
  <c r="K93" i="10"/>
  <c r="I93" i="10"/>
  <c r="G93" i="10"/>
  <c r="M80" i="10"/>
  <c r="K80" i="10"/>
  <c r="I80" i="10"/>
  <c r="G80" i="10"/>
  <c r="M74" i="10"/>
  <c r="K74" i="10"/>
  <c r="I74" i="10"/>
  <c r="G74" i="10"/>
  <c r="M100" i="10" l="1"/>
  <c r="I81" i="10"/>
  <c r="G81" i="10"/>
  <c r="G83" i="10" s="1"/>
  <c r="G85" i="10" s="1"/>
  <c r="I100" i="10"/>
  <c r="G100" i="10"/>
  <c r="M81" i="10"/>
  <c r="K100" i="10"/>
  <c r="K81" i="10"/>
  <c r="K83" i="10" s="1"/>
  <c r="G9" i="11" l="1"/>
  <c r="M83" i="10"/>
  <c r="I83" i="10"/>
  <c r="G116" i="10"/>
  <c r="G101" i="10"/>
  <c r="G121" i="10" s="1"/>
  <c r="K85" i="10"/>
  <c r="K101" i="10" s="1"/>
  <c r="K9" i="11"/>
  <c r="M9" i="11" l="1"/>
  <c r="M85" i="10"/>
  <c r="M101" i="10" s="1"/>
  <c r="I9" i="11"/>
  <c r="I85" i="10"/>
  <c r="K113" i="10"/>
  <c r="K125" i="10" s="1"/>
  <c r="K118" i="10"/>
  <c r="A93" i="11"/>
  <c r="A47" i="11"/>
  <c r="A25" i="2"/>
  <c r="A38" i="5"/>
  <c r="A61" i="10"/>
  <c r="A37" i="10"/>
  <c r="A93" i="12"/>
  <c r="A66" i="12"/>
  <c r="I116" i="10" l="1"/>
  <c r="I101" i="10"/>
  <c r="M118" i="10"/>
  <c r="M113" i="10"/>
  <c r="M125" i="10" s="1"/>
  <c r="J18" i="2"/>
  <c r="T31" i="5"/>
  <c r="K53" i="12"/>
  <c r="M87" i="12"/>
  <c r="J11" i="2" l="1"/>
  <c r="I121" i="10"/>
  <c r="P15" i="5"/>
  <c r="T15" i="5" s="1"/>
  <c r="P25" i="5" l="1"/>
  <c r="T25" i="5" s="1"/>
  <c r="P26" i="5"/>
  <c r="P27" i="5"/>
  <c r="L36" i="5"/>
  <c r="T27" i="5" l="1"/>
  <c r="T26" i="5"/>
  <c r="P22" i="5" l="1"/>
  <c r="T22" i="5" s="1"/>
  <c r="M62" i="12"/>
  <c r="K62" i="12"/>
  <c r="I62" i="12"/>
  <c r="G62" i="12"/>
  <c r="G53" i="12" l="1"/>
  <c r="I53" i="12"/>
  <c r="M53" i="12"/>
  <c r="J23" i="2" l="1"/>
  <c r="H23" i="2"/>
  <c r="F23" i="2"/>
  <c r="D23" i="2"/>
  <c r="A22" i="2"/>
  <c r="A17" i="2"/>
  <c r="A15" i="2"/>
  <c r="A10" i="2"/>
  <c r="R36" i="5"/>
  <c r="N36" i="5"/>
  <c r="J36" i="5"/>
  <c r="H36" i="5"/>
  <c r="F36" i="5"/>
  <c r="D36" i="5"/>
  <c r="P34" i="5"/>
  <c r="T34" i="5" s="1"/>
  <c r="G58" i="10"/>
  <c r="I58" i="10"/>
  <c r="I72" i="12"/>
  <c r="G72" i="12"/>
  <c r="I41" i="12"/>
  <c r="G41" i="12"/>
  <c r="M79" i="11" l="1"/>
  <c r="M67" i="11"/>
  <c r="I79" i="11"/>
  <c r="I67" i="11"/>
  <c r="I53" i="10"/>
  <c r="I48" i="10"/>
  <c r="M32" i="10"/>
  <c r="M33" i="10" s="1"/>
  <c r="M19" i="10"/>
  <c r="M13" i="10"/>
  <c r="I32" i="10"/>
  <c r="I33" i="10" s="1"/>
  <c r="I19" i="10"/>
  <c r="I13" i="10"/>
  <c r="I87" i="12"/>
  <c r="M31" i="12"/>
  <c r="K31" i="12"/>
  <c r="I31" i="12"/>
  <c r="M18" i="12"/>
  <c r="K18" i="12"/>
  <c r="I18" i="12"/>
  <c r="G87" i="12"/>
  <c r="M72" i="12"/>
  <c r="K72" i="12"/>
  <c r="A69" i="12"/>
  <c r="M41" i="12"/>
  <c r="K41" i="12"/>
  <c r="A38" i="12"/>
  <c r="G31" i="12"/>
  <c r="G18" i="12"/>
  <c r="G32" i="12" l="1"/>
  <c r="I32" i="12"/>
  <c r="M32" i="12"/>
  <c r="I89" i="12"/>
  <c r="G89" i="12"/>
  <c r="K32" i="12"/>
  <c r="G63" i="12"/>
  <c r="K89" i="12"/>
  <c r="M89" i="12"/>
  <c r="M20" i="10"/>
  <c r="I20" i="10"/>
  <c r="K63" i="12"/>
  <c r="I63" i="12"/>
  <c r="M63" i="12"/>
  <c r="J12" i="2" l="1"/>
  <c r="I90" i="12"/>
  <c r="G90" i="12"/>
  <c r="G91" i="12" s="1"/>
  <c r="I22" i="10"/>
  <c r="M22" i="10"/>
  <c r="M90" i="12"/>
  <c r="K90" i="12"/>
  <c r="K91" i="12" s="1"/>
  <c r="K67" i="11"/>
  <c r="G67" i="11"/>
  <c r="I24" i="10" l="1"/>
  <c r="I34" i="10" s="1"/>
  <c r="I91" i="12"/>
  <c r="I30" i="11"/>
  <c r="M24" i="10"/>
  <c r="M30" i="11"/>
  <c r="M91" i="12"/>
  <c r="L17" i="2"/>
  <c r="I54" i="10" l="1"/>
  <c r="M34" i="10"/>
  <c r="M51" i="10" s="1"/>
  <c r="I49" i="10"/>
  <c r="L23" i="2"/>
  <c r="M41" i="11"/>
  <c r="I41" i="11"/>
  <c r="I44" i="11" s="1"/>
  <c r="P36" i="5"/>
  <c r="M46" i="10" l="1"/>
  <c r="M58" i="10" s="1"/>
  <c r="M44" i="11"/>
  <c r="T36" i="5"/>
  <c r="G79" i="11"/>
  <c r="K79" i="11"/>
  <c r="L10" i="2"/>
  <c r="M81" i="11" l="1"/>
  <c r="I81" i="11"/>
  <c r="M83" i="11" l="1"/>
  <c r="I83" i="11"/>
  <c r="H18" i="5"/>
  <c r="H23" i="5" s="1"/>
  <c r="H28" i="5"/>
  <c r="H35" i="5" s="1"/>
  <c r="H37" i="5" l="1"/>
  <c r="M54" i="11"/>
  <c r="K54" i="11"/>
  <c r="I54" i="11"/>
  <c r="G54" i="11"/>
  <c r="M44" i="10"/>
  <c r="K44" i="10"/>
  <c r="I44" i="10"/>
  <c r="G44" i="10"/>
  <c r="G53" i="10" l="1"/>
  <c r="G48" i="10"/>
  <c r="K32" i="10"/>
  <c r="K33" i="10" s="1"/>
  <c r="G32" i="10"/>
  <c r="K19" i="10"/>
  <c r="G19" i="10"/>
  <c r="K13" i="10"/>
  <c r="G13" i="10"/>
  <c r="N28" i="5" l="1"/>
  <c r="N35" i="5" s="1"/>
  <c r="N37" i="5" s="1"/>
  <c r="G33" i="10"/>
  <c r="R28" i="5"/>
  <c r="G20" i="10"/>
  <c r="G22" i="10" s="1"/>
  <c r="G24" i="10" s="1"/>
  <c r="G49" i="10" s="1"/>
  <c r="K20" i="10"/>
  <c r="K22" i="10" s="1"/>
  <c r="K24" i="10" s="1"/>
  <c r="J19" i="2"/>
  <c r="R35" i="5" l="1"/>
  <c r="L28" i="5"/>
  <c r="G34" i="10"/>
  <c r="G54" i="10" s="1"/>
  <c r="K34" i="10"/>
  <c r="L35" i="5" l="1"/>
  <c r="R37" i="5"/>
  <c r="K46" i="10"/>
  <c r="K58" i="10" s="1"/>
  <c r="K51" i="10"/>
  <c r="L37" i="5" l="1"/>
  <c r="A51" i="11" l="1"/>
  <c r="A41" i="10"/>
  <c r="K30" i="11" l="1"/>
  <c r="K41" i="11" s="1"/>
  <c r="G30" i="11"/>
  <c r="G41" i="11" l="1"/>
  <c r="G44" i="11" s="1"/>
  <c r="K44" i="11"/>
  <c r="K81" i="11" s="1"/>
  <c r="K83" i="11" s="1"/>
  <c r="K84" i="11" s="1"/>
  <c r="G81" i="11" l="1"/>
  <c r="G83" i="11" s="1"/>
  <c r="G84" i="11" s="1"/>
  <c r="R18" i="5"/>
  <c r="R23" i="5" s="1"/>
  <c r="N18" i="5"/>
  <c r="N23" i="5" s="1"/>
  <c r="L23" i="5"/>
  <c r="J18" i="5"/>
  <c r="J23" i="5" s="1"/>
  <c r="F18" i="5"/>
  <c r="F23" i="5" s="1"/>
  <c r="J28" i="5" l="1"/>
  <c r="J35" i="5" s="1"/>
  <c r="F28" i="5"/>
  <c r="F35" i="5" s="1"/>
  <c r="D28" i="5"/>
  <c r="D35" i="5" s="1"/>
  <c r="P17" i="5"/>
  <c r="P16" i="5"/>
  <c r="D37" i="5" l="1"/>
  <c r="F37" i="5"/>
  <c r="J37" i="5"/>
  <c r="P28" i="5"/>
  <c r="T17" i="5"/>
  <c r="T16" i="5"/>
  <c r="P18" i="5"/>
  <c r="P23" i="5" s="1"/>
  <c r="P35" i="5" l="1"/>
  <c r="T28" i="5"/>
  <c r="T18" i="5"/>
  <c r="T23" i="5" s="1"/>
  <c r="T35" i="5" l="1"/>
  <c r="P37" i="5"/>
  <c r="T37" i="5" l="1"/>
  <c r="H20" i="2"/>
  <c r="H22" i="2" s="1"/>
  <c r="F20" i="2"/>
  <c r="F22" i="2" s="1"/>
  <c r="D20" i="2"/>
  <c r="D22" i="2" s="1"/>
  <c r="H13" i="2"/>
  <c r="H15" i="2" s="1"/>
  <c r="F13" i="2"/>
  <c r="F15" i="2" s="1"/>
  <c r="D13" i="2"/>
  <c r="D15" i="2" s="1"/>
  <c r="F24" i="2" l="1"/>
  <c r="D24" i="2"/>
  <c r="H24" i="2"/>
  <c r="J20" i="2"/>
  <c r="J22" i="2" s="1"/>
  <c r="J13" i="2" l="1"/>
  <c r="J15" i="2" s="1"/>
  <c r="J24" i="2" l="1"/>
  <c r="L11" i="2"/>
  <c r="L12" i="2" l="1"/>
  <c r="L13" i="2" l="1"/>
  <c r="L15" i="2" s="1"/>
  <c r="L19" i="2"/>
  <c r="L18" i="2" l="1"/>
  <c r="L20" i="2" l="1"/>
  <c r="L22" i="2" s="1"/>
  <c r="L24" i="2" l="1"/>
</calcChain>
</file>

<file path=xl/sharedStrings.xml><?xml version="1.0" encoding="utf-8"?>
<sst xmlns="http://schemas.openxmlformats.org/spreadsheetml/2006/main" count="377" uniqueCount="233">
  <si>
    <t>Note</t>
  </si>
  <si>
    <t>Assets</t>
  </si>
  <si>
    <t>Current assets</t>
  </si>
  <si>
    <t>Cash and cash equivalents</t>
  </si>
  <si>
    <t>Other current assets</t>
  </si>
  <si>
    <t>Total current assets</t>
  </si>
  <si>
    <t>Non-current assets</t>
  </si>
  <si>
    <t>Other non-current assets</t>
  </si>
  <si>
    <t>Total non-current assets</t>
  </si>
  <si>
    <t>Total assets</t>
  </si>
  <si>
    <t>Liabilities and shareholders' equity</t>
  </si>
  <si>
    <t>Current liabilities</t>
  </si>
  <si>
    <t>Other current liabilities</t>
  </si>
  <si>
    <t>Total current liabilities</t>
  </si>
  <si>
    <t>Total liabilities</t>
  </si>
  <si>
    <t>Shareholders' equity</t>
  </si>
  <si>
    <t>Share capital</t>
  </si>
  <si>
    <t xml:space="preserve">   Registered</t>
  </si>
  <si>
    <t>Premium on ordinary shares</t>
  </si>
  <si>
    <t>Retained earnings</t>
  </si>
  <si>
    <t xml:space="preserve">   Appropriated - statutory reserve</t>
  </si>
  <si>
    <t xml:space="preserve">   Unappropriated</t>
  </si>
  <si>
    <t>Total shareholders' equity</t>
  </si>
  <si>
    <t>Total liabilities and shareholders' equity</t>
  </si>
  <si>
    <t>Directors</t>
  </si>
  <si>
    <t>Revenues</t>
  </si>
  <si>
    <t>Sales</t>
  </si>
  <si>
    <t>Other income</t>
  </si>
  <si>
    <t>Total revenues</t>
  </si>
  <si>
    <t>Expenses</t>
  </si>
  <si>
    <t>Cost of sales</t>
  </si>
  <si>
    <t>Administrative expenses</t>
  </si>
  <si>
    <t>Total expenses</t>
  </si>
  <si>
    <t>Finance cost</t>
  </si>
  <si>
    <t>Cash flows from operating activities</t>
  </si>
  <si>
    <t xml:space="preserve">   Depreciation and amortisation</t>
  </si>
  <si>
    <t xml:space="preserve">   Inventories</t>
  </si>
  <si>
    <t xml:space="preserve">   Other current assets</t>
  </si>
  <si>
    <t xml:space="preserve">   Other non-current assets</t>
  </si>
  <si>
    <t>Operating liabilities increase (decrease)</t>
  </si>
  <si>
    <t xml:space="preserve">   Other current liabilities</t>
  </si>
  <si>
    <t>Cash flows from investing activities</t>
  </si>
  <si>
    <t>Cash flows from financing activities</t>
  </si>
  <si>
    <t>Supplemental cash flows information</t>
  </si>
  <si>
    <t xml:space="preserve">Retained earnings </t>
  </si>
  <si>
    <t>Premium on</t>
  </si>
  <si>
    <t>Appropriated -</t>
  </si>
  <si>
    <t>share capital</t>
  </si>
  <si>
    <t>ordinary shares</t>
  </si>
  <si>
    <t>Unappropriated</t>
  </si>
  <si>
    <t>Total</t>
  </si>
  <si>
    <t>Inventories</t>
  </si>
  <si>
    <t>Property, plant and equipment</t>
  </si>
  <si>
    <t>Intangible assets</t>
  </si>
  <si>
    <t>Profit or loss:</t>
  </si>
  <si>
    <t>Other comprehensive income:</t>
  </si>
  <si>
    <t>Profit before tax</t>
  </si>
  <si>
    <t xml:space="preserve">Adjustments to reconcile profit before tax to </t>
  </si>
  <si>
    <t xml:space="preserve">   net cash provided by (paid from) operating activities:</t>
  </si>
  <si>
    <t xml:space="preserve">   Interest income</t>
  </si>
  <si>
    <t xml:space="preserve">Profit from operating activities before  </t>
  </si>
  <si>
    <t xml:space="preserve">   changes in operating assets and liabilities</t>
  </si>
  <si>
    <t>Operating assets (increase) decrease</t>
  </si>
  <si>
    <t>Issued and</t>
  </si>
  <si>
    <t>Profit before income tax expenses</t>
  </si>
  <si>
    <t>Statement of changes in shareholders' equity</t>
  </si>
  <si>
    <t>paid-up</t>
  </si>
  <si>
    <t>Deferred tax assets</t>
  </si>
  <si>
    <t xml:space="preserve">   Issued and paid-up </t>
  </si>
  <si>
    <t>Statement of comprehensive income</t>
  </si>
  <si>
    <t>Statement of financial position</t>
  </si>
  <si>
    <t>Statement of financial position (continued)</t>
  </si>
  <si>
    <t>Withholding tax deducted at source</t>
  </si>
  <si>
    <t>Separate financial statements</t>
  </si>
  <si>
    <t>Consolidated financial statements</t>
  </si>
  <si>
    <t>financial statements</t>
  </si>
  <si>
    <t>Other components of shareholders' equity</t>
  </si>
  <si>
    <t>of shareholders' equity</t>
  </si>
  <si>
    <t>Other components</t>
  </si>
  <si>
    <t>Other comprehensive income</t>
  </si>
  <si>
    <t>on translation of</t>
  </si>
  <si>
    <t>in foreign currency</t>
  </si>
  <si>
    <t>Exchange differences</t>
  </si>
  <si>
    <t xml:space="preserve">Other comprehensive income to be reclassified </t>
  </si>
  <si>
    <t>Exchange differences on translation of</t>
  </si>
  <si>
    <t xml:space="preserve">   financial statements in foreign currency</t>
  </si>
  <si>
    <t>Other comprehensive income to be reclassified</t>
  </si>
  <si>
    <r>
      <t xml:space="preserve">   </t>
    </r>
    <r>
      <rPr>
        <i/>
        <sz val="11"/>
        <rFont val="Arial"/>
        <family val="2"/>
      </rPr>
      <t>to profit or loss in subsequent periods</t>
    </r>
  </si>
  <si>
    <t>Advance payment for purchasing of molds</t>
  </si>
  <si>
    <t>Non-current liabilities</t>
  </si>
  <si>
    <t>Total non-current liabilities</t>
  </si>
  <si>
    <t>Statement of cash flows</t>
  </si>
  <si>
    <t>Statement of cash flows (continued)</t>
  </si>
  <si>
    <t>Non-cash items consist of:</t>
  </si>
  <si>
    <r>
      <t xml:space="preserve">   </t>
    </r>
    <r>
      <rPr>
        <sz val="11"/>
        <rFont val="Arial"/>
        <family val="2"/>
      </rPr>
      <t>to profit or loss in subsequent periods - net of income tax</t>
    </r>
  </si>
  <si>
    <t>Restricted bank deposits</t>
  </si>
  <si>
    <t>Investments in subsidiaries</t>
  </si>
  <si>
    <t>Goodwill</t>
  </si>
  <si>
    <t>Current portion of long-term loans from banks</t>
  </si>
  <si>
    <t>Liabilities associated with put options granted</t>
  </si>
  <si>
    <t>Deferred tax liabilities</t>
  </si>
  <si>
    <t>Equity attributable to owners of the Company</t>
  </si>
  <si>
    <t>Non-controlling interests of the subsidiaries</t>
  </si>
  <si>
    <t>Thai Plaspac Public Company Limited and its subsidiaries</t>
  </si>
  <si>
    <t>Equity holders of the Company</t>
  </si>
  <si>
    <t>Total comprehensive income attributable to:</t>
  </si>
  <si>
    <t xml:space="preserve">Total equity </t>
  </si>
  <si>
    <t>attributable to</t>
  </si>
  <si>
    <t>owners of the Company</t>
  </si>
  <si>
    <t>Equity attributable</t>
  </si>
  <si>
    <t xml:space="preserve"> to non-controlling</t>
  </si>
  <si>
    <t xml:space="preserve"> interests of</t>
  </si>
  <si>
    <t>the subsidiaries</t>
  </si>
  <si>
    <t xml:space="preserve">   Amortisation of financial fees</t>
  </si>
  <si>
    <t>Other comprehensive income not to be reclassified</t>
  </si>
  <si>
    <t xml:space="preserve">   to profit or loss in subsequent periods</t>
  </si>
  <si>
    <t xml:space="preserve">   to profit or loss in subsequent periods - net of income tax</t>
  </si>
  <si>
    <t>Statement of comprehensive income (continued)</t>
  </si>
  <si>
    <t xml:space="preserve">      326,550,000 ordinary shares of Baht 1 each</t>
  </si>
  <si>
    <t xml:space="preserve">      326,549,999 ordinary shares of Baht 1 each</t>
  </si>
  <si>
    <t>Other current financial assets</t>
  </si>
  <si>
    <t>Other non-current financial assets</t>
  </si>
  <si>
    <t>Right-of-use assets</t>
  </si>
  <si>
    <t>Selling and distribution expenses</t>
  </si>
  <si>
    <t>Advance payment for purchasing of raw materials</t>
  </si>
  <si>
    <t>Cash paid for lease liabilities</t>
  </si>
  <si>
    <t>Current portion of lease liabilities</t>
  </si>
  <si>
    <t xml:space="preserve">   Corporate income tax paid</t>
  </si>
  <si>
    <t>Interest received</t>
  </si>
  <si>
    <t>Interest paid</t>
  </si>
  <si>
    <t>in the subsidiary</t>
  </si>
  <si>
    <t>in ownership interest</t>
  </si>
  <si>
    <t xml:space="preserve">      forward exchange contracts</t>
  </si>
  <si>
    <t>(Unit: Thousand Baht)</t>
  </si>
  <si>
    <t>(Unaudited but reviewed)</t>
  </si>
  <si>
    <t>Profit for the period</t>
  </si>
  <si>
    <t>Other comprehensive income for the period</t>
  </si>
  <si>
    <t>Total comprehensive income for the period</t>
  </si>
  <si>
    <t>Other current financial liabilities</t>
  </si>
  <si>
    <t>Income tax expenses</t>
  </si>
  <si>
    <t>Cash and cash equivalents at beginning of period</t>
  </si>
  <si>
    <t>(Unaudited</t>
  </si>
  <si>
    <t>(Audited)</t>
  </si>
  <si>
    <t>but reviewed)</t>
  </si>
  <si>
    <t>Cash receipt from long-term loans from banks</t>
  </si>
  <si>
    <t>Cash and cash equivalents at end of period</t>
  </si>
  <si>
    <t>2, 3</t>
  </si>
  <si>
    <t>Bank overdrafts and short-term loans from banks</t>
  </si>
  <si>
    <t xml:space="preserve">   granted to non-controlling interests</t>
  </si>
  <si>
    <t>Proceeds from sales of equipment</t>
  </si>
  <si>
    <t>Acquisitions of intangible assets</t>
  </si>
  <si>
    <t>Repayments of long-term loans from banks</t>
  </si>
  <si>
    <t>Dividend income</t>
  </si>
  <si>
    <t>Loss on exchange</t>
  </si>
  <si>
    <t xml:space="preserve">Earnings per share </t>
  </si>
  <si>
    <t>Basic earnings per share</t>
  </si>
  <si>
    <t xml:space="preserve">   Profit attributable to equity holders of the Company</t>
  </si>
  <si>
    <t>Profit attributable to:</t>
  </si>
  <si>
    <t>Other non-current financial liabilities</t>
  </si>
  <si>
    <t>(Unit: Baht)</t>
  </si>
  <si>
    <t xml:space="preserve">   of the subsidiaries</t>
  </si>
  <si>
    <t xml:space="preserve">   Unrealised loss (gain) on exchange rate</t>
  </si>
  <si>
    <t xml:space="preserve">   Dividend income</t>
  </si>
  <si>
    <t>Net cash flows from operating activities</t>
  </si>
  <si>
    <t>Cash paid for investments in subsidiaries</t>
  </si>
  <si>
    <t>Dividend paid</t>
  </si>
  <si>
    <t xml:space="preserve">   Increase in right-of-use assets from lease liabilities</t>
  </si>
  <si>
    <t>Net cash flows from (used in) investing activities</t>
  </si>
  <si>
    <t xml:space="preserve">   short-term loans from banks</t>
  </si>
  <si>
    <t>Operating profit</t>
  </si>
  <si>
    <t xml:space="preserve">Subsidiaries paid dividend to non-controlling </t>
  </si>
  <si>
    <t xml:space="preserve">   interests of the subsidiaries</t>
  </si>
  <si>
    <t>Balance as at 1 January 2024</t>
  </si>
  <si>
    <t xml:space="preserve">   Other non-current financial liabilities</t>
  </si>
  <si>
    <t xml:space="preserve">   Loss (gain) on disposals of equipment</t>
  </si>
  <si>
    <t xml:space="preserve">Increase in liabilities associated with put options </t>
  </si>
  <si>
    <t xml:space="preserve">   Loss from fair value measurement of assets associated with </t>
  </si>
  <si>
    <t xml:space="preserve">      purchasing of equipment</t>
  </si>
  <si>
    <t xml:space="preserve">   to holders of non-controlling interests</t>
  </si>
  <si>
    <t>Acquisition of building and equipment</t>
  </si>
  <si>
    <t>Cash receipt from dividend from the subsidiaries</t>
  </si>
  <si>
    <t>Short-term loans to related parties</t>
  </si>
  <si>
    <t>Long-term loans from banks - net of current portion</t>
  </si>
  <si>
    <t>Lease liabilities - net of current portion</t>
  </si>
  <si>
    <t>statutory reserve</t>
  </si>
  <si>
    <t xml:space="preserve">      call options granted by non-controlling interests </t>
  </si>
  <si>
    <t xml:space="preserve">      of the subsidiary</t>
  </si>
  <si>
    <t>Balance as at 1 January 2025</t>
  </si>
  <si>
    <t>31 December 2024</t>
  </si>
  <si>
    <t>Trade and other current receivables</t>
  </si>
  <si>
    <t>Trade and other current payables</t>
  </si>
  <si>
    <t xml:space="preserve">Less: Income tax effect </t>
  </si>
  <si>
    <t xml:space="preserve">   Unrealised loss from fair value measurement of</t>
  </si>
  <si>
    <t xml:space="preserve">   Reduction of inventories to net realisable value (reversal)</t>
  </si>
  <si>
    <t xml:space="preserve">   Interest expenses</t>
  </si>
  <si>
    <t>Net foreign exchange difference</t>
  </si>
  <si>
    <t xml:space="preserve">   Increase (decrease) in accounts payable for </t>
  </si>
  <si>
    <t>Corporate income tax payable</t>
  </si>
  <si>
    <t>Deficit from change in ownership interest in the subsidiary</t>
  </si>
  <si>
    <t>from change</t>
  </si>
  <si>
    <t>Statement of changes in shareholders' equity (continued)</t>
  </si>
  <si>
    <t xml:space="preserve">   Trade and other current receivables</t>
  </si>
  <si>
    <t xml:space="preserve">   Trade and other current payables</t>
  </si>
  <si>
    <t xml:space="preserve">   Non-current provision for employee benefits</t>
  </si>
  <si>
    <t>Surplus (deficit)</t>
  </si>
  <si>
    <t>The accompanying condensed notes to interim financial statements are an integral part of the financial statements.</t>
  </si>
  <si>
    <t>Non-current provision for employee benefits</t>
  </si>
  <si>
    <t>Remeasurement loss on defined benefit plans</t>
  </si>
  <si>
    <t xml:space="preserve">   Non-current provision for employee benefits expenses</t>
  </si>
  <si>
    <t xml:space="preserve">   Loss on write-off of withholding tax deducted at source</t>
  </si>
  <si>
    <t>Cash paid for purchase of business by the subsidiary</t>
  </si>
  <si>
    <t xml:space="preserve">Cash receipt from long-term loan from </t>
  </si>
  <si>
    <t xml:space="preserve">   non-controlling interests of the subsidiary</t>
  </si>
  <si>
    <t>2, 9</t>
  </si>
  <si>
    <t xml:space="preserve">   Gain on lease termination</t>
  </si>
  <si>
    <t>Cash paid in advance for right-of-use assets</t>
  </si>
  <si>
    <t xml:space="preserve">   Allowance for expected credit losses (reversal)</t>
  </si>
  <si>
    <t>Net cash flows used in financing activities</t>
  </si>
  <si>
    <t>Net increase (decrease) in cash and cash equivalents</t>
  </si>
  <si>
    <t xml:space="preserve">   Decrease in right-of-use assets from lease termination</t>
  </si>
  <si>
    <t xml:space="preserve">   Decrease in lease liabilities from lease termination</t>
  </si>
  <si>
    <t>As at 30 September 2025</t>
  </si>
  <si>
    <t>30 September 2025</t>
  </si>
  <si>
    <t>For the three-month period ended 30 September 2025</t>
  </si>
  <si>
    <t>Balance as at 30 September 2024</t>
  </si>
  <si>
    <t>Balance as at 30 September 2025</t>
  </si>
  <si>
    <t>For the nine-month period ended 30 September 2025</t>
  </si>
  <si>
    <t>Decrease (increase) in short-term loans to related parties</t>
  </si>
  <si>
    <t xml:space="preserve">   Cash receipt from refund of withholding tax deducted at source</t>
  </si>
  <si>
    <t>Decrease in other current financial assets</t>
  </si>
  <si>
    <t>Decrease (increase) in other non-current financial assets</t>
  </si>
  <si>
    <t xml:space="preserve">Increase (decrease) in bank overdrafts and </t>
  </si>
  <si>
    <t>Decrease (increase) in restricted bank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</si>
</sst>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</numFmts>
  <fonts count="9">
    <font>
      <sz val="10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sz val="10"/>
      <name val="ApFont"/>
      <charset val="222"/>
    </font>
    <font>
      <sz val="10"/>
      <color theme="1"/>
      <name val="Arial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6" fillId="0" borderId="0"/>
    <xf numFmtId="43" fontId="7" fillId="0" borderId="0" applyFont="0" applyFill="0" applyBorder="0" applyAlignment="0" applyProtection="0"/>
  </cellStyleXfs>
  <cellXfs count="76">
    <xf numFmtId="0" fontId="0" fillId="0" borderId="0" xfId="0"/>
    <xf numFmtId="164" fontId="3" fillId="0" borderId="2" xfId="2" applyNumberFormat="1" applyFont="1" applyFill="1" applyBorder="1" applyAlignment="1">
      <alignment vertical="center"/>
    </xf>
    <xf numFmtId="164" fontId="3" fillId="0" borderId="0" xfId="2" applyNumberFormat="1" applyFont="1" applyFill="1" applyAlignment="1">
      <alignment vertical="center"/>
    </xf>
    <xf numFmtId="164" fontId="3" fillId="0" borderId="3" xfId="2" applyNumberFormat="1" applyFont="1" applyFill="1" applyBorder="1" applyAlignment="1">
      <alignment vertical="center"/>
    </xf>
    <xf numFmtId="164" fontId="3" fillId="0" borderId="1" xfId="2" applyNumberFormat="1" applyFont="1" applyFill="1" applyBorder="1" applyAlignment="1">
      <alignment vertical="center"/>
    </xf>
    <xf numFmtId="164" fontId="3" fillId="0" borderId="5" xfId="2" applyNumberFormat="1" applyFont="1" applyFill="1" applyBorder="1" applyAlignment="1">
      <alignment vertical="center"/>
    </xf>
    <xf numFmtId="164" fontId="3" fillId="0" borderId="0" xfId="2" applyNumberFormat="1" applyFont="1" applyFill="1" applyBorder="1" applyAlignment="1">
      <alignment vertical="center"/>
    </xf>
    <xf numFmtId="164" fontId="3" fillId="0" borderId="0" xfId="2" applyNumberFormat="1" applyFont="1" applyFill="1" applyAlignment="1">
      <alignment horizontal="right" vertical="center"/>
    </xf>
    <xf numFmtId="164" fontId="3" fillId="0" borderId="0" xfId="2" applyNumberFormat="1" applyFont="1" applyFill="1" applyBorder="1" applyAlignment="1">
      <alignment horizontal="right" vertical="center"/>
    </xf>
    <xf numFmtId="41" fontId="3" fillId="0" borderId="1" xfId="2" applyNumberFormat="1" applyFont="1" applyFill="1" applyBorder="1" applyAlignment="1">
      <alignment vertical="center"/>
    </xf>
    <xf numFmtId="43" fontId="3" fillId="0" borderId="0" xfId="2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38" fontId="2" fillId="0" borderId="0" xfId="0" applyNumberFormat="1" applyFont="1" applyAlignment="1">
      <alignment horizontal="left" vertical="center"/>
    </xf>
    <xf numFmtId="41" fontId="1" fillId="0" borderId="0" xfId="0" applyNumberFormat="1" applyFont="1" applyAlignment="1">
      <alignment horizontal="left" vertical="center"/>
    </xf>
    <xf numFmtId="38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38" fontId="1" fillId="0" borderId="0" xfId="0" applyNumberFormat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5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vertical="center"/>
    </xf>
    <xf numFmtId="38" fontId="3" fillId="0" borderId="0" xfId="0" quotePrefix="1" applyNumberFormat="1" applyFont="1" applyAlignment="1">
      <alignment horizontal="left" vertical="center"/>
    </xf>
    <xf numFmtId="38" fontId="5" fillId="0" borderId="0" xfId="1" applyNumberFormat="1" applyFont="1" applyAlignment="1">
      <alignment horizontal="center" vertical="center"/>
    </xf>
    <xf numFmtId="38" fontId="3" fillId="0" borderId="0" xfId="0" applyNumberFormat="1" applyFont="1" applyAlignment="1">
      <alignment horizontal="left" vertical="center"/>
    </xf>
    <xf numFmtId="41" fontId="3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38" fontId="3" fillId="0" borderId="0" xfId="1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38" fontId="3" fillId="0" borderId="4" xfId="0" applyNumberFormat="1" applyFont="1" applyBorder="1" applyAlignment="1">
      <alignment vertical="center"/>
    </xf>
    <xf numFmtId="38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37" fontId="1" fillId="0" borderId="0" xfId="0" applyNumberFormat="1" applyFont="1" applyAlignment="1">
      <alignment horizontal="left" vertical="center"/>
    </xf>
    <xf numFmtId="41" fontId="3" fillId="0" borderId="0" xfId="1" applyNumberFormat="1" applyFont="1" applyAlignment="1">
      <alignment horizontal="right" vertical="center"/>
    </xf>
    <xf numFmtId="41" fontId="3" fillId="0" borderId="1" xfId="1" applyNumberFormat="1" applyFont="1" applyBorder="1" applyAlignment="1">
      <alignment vertical="center"/>
    </xf>
    <xf numFmtId="41" fontId="3" fillId="0" borderId="2" xfId="1" applyNumberFormat="1" applyFont="1" applyBorder="1" applyAlignment="1">
      <alignment vertical="center"/>
    </xf>
    <xf numFmtId="38" fontId="5" fillId="0" borderId="0" xfId="0" applyNumberFormat="1" applyFont="1" applyAlignment="1">
      <alignment horizontal="left" vertical="center"/>
    </xf>
    <xf numFmtId="38" fontId="1" fillId="0" borderId="0" xfId="0" applyNumberFormat="1" applyFont="1" applyAlignment="1">
      <alignment horizontal="center" vertical="center"/>
    </xf>
    <xf numFmtId="38" fontId="1" fillId="0" borderId="0" xfId="1" applyNumberFormat="1" applyFont="1" applyAlignment="1">
      <alignment horizontal="center" vertical="center"/>
    </xf>
    <xf numFmtId="41" fontId="3" fillId="0" borderId="3" xfId="1" applyNumberFormat="1" applyFont="1" applyBorder="1" applyAlignment="1">
      <alignment vertical="center"/>
    </xf>
    <xf numFmtId="41" fontId="3" fillId="0" borderId="6" xfId="1" applyNumberFormat="1" applyFont="1" applyBorder="1" applyAlignment="1">
      <alignment vertical="center"/>
    </xf>
    <xf numFmtId="41" fontId="8" fillId="0" borderId="0" xfId="1" applyNumberFormat="1" applyFont="1" applyAlignment="1">
      <alignment horizontal="right" vertical="center"/>
    </xf>
    <xf numFmtId="41" fontId="8" fillId="0" borderId="0" xfId="1" applyNumberFormat="1" applyFont="1" applyAlignment="1">
      <alignment vertical="center"/>
    </xf>
    <xf numFmtId="165" fontId="3" fillId="0" borderId="3" xfId="1" applyNumberFormat="1" applyFont="1" applyBorder="1" applyAlignment="1">
      <alignment vertical="center"/>
    </xf>
    <xf numFmtId="2" fontId="3" fillId="0" borderId="3" xfId="1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37" fontId="5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  <xf numFmtId="41" fontId="3" fillId="0" borderId="0" xfId="1" applyNumberFormat="1" applyFont="1" applyAlignment="1">
      <alignment horizontal="center" vertical="center"/>
    </xf>
    <xf numFmtId="41" fontId="3" fillId="0" borderId="1" xfId="1" applyNumberFormat="1" applyFont="1" applyBorder="1" applyAlignment="1">
      <alignment horizontal="center" vertical="center"/>
    </xf>
    <xf numFmtId="41" fontId="3" fillId="0" borderId="5" xfId="1" applyNumberFormat="1" applyFont="1" applyBorder="1" applyAlignment="1">
      <alignment vertical="center"/>
    </xf>
    <xf numFmtId="165" fontId="3" fillId="0" borderId="0" xfId="1" applyNumberFormat="1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3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41" fontId="3" fillId="0" borderId="2" xfId="1" applyNumberFormat="1" applyFont="1" applyBorder="1" applyAlignment="1">
      <alignment horizontal="right" vertical="center"/>
    </xf>
    <xf numFmtId="41" fontId="3" fillId="0" borderId="3" xfId="1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1" defaultTableStyle="TableStyleMedium9" defaultPivotStyle="PivotStyleLight16">
    <tableStyle name="Invisible" pivot="0" table="0" count="0" xr9:uid="{9E3F6366-A7A7-4B41-91B7-B79C3A90A3CD}"/>
  </tableStyles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9F835-67A5-4DC7-9B7F-7D697CCA258F}">
  <dimension ref="A1:P100"/>
  <sheetViews>
    <sheetView showGridLines="0" view="pageBreakPreview" topLeftCell="A73" zoomScale="85" zoomScaleNormal="100" zoomScaleSheetLayoutView="85" workbookViewId="0">
      <selection activeCell="D89" sqref="D89"/>
    </sheetView>
  </sheetViews>
  <sheetFormatPr defaultColWidth="10.54296875" defaultRowHeight="21.75" customHeight="1"/>
  <cols>
    <col min="1" max="3" width="11.81640625" style="24" customWidth="1"/>
    <col min="4" max="4" width="12.1796875" style="24" customWidth="1"/>
    <col min="5" max="5" width="5.81640625" style="25" customWidth="1"/>
    <col min="6" max="6" width="1.54296875" style="25" customWidth="1"/>
    <col min="7" max="7" width="17.81640625" style="25" customWidth="1"/>
    <col min="8" max="8" width="1.54296875" style="25" customWidth="1"/>
    <col min="9" max="9" width="17.81640625" style="25" customWidth="1"/>
    <col min="10" max="10" width="1.54296875" style="25" customWidth="1"/>
    <col min="11" max="11" width="17.81640625" style="29" customWidth="1"/>
    <col min="12" max="12" width="1.54296875" style="25" customWidth="1"/>
    <col min="13" max="13" width="17.81640625" style="29" customWidth="1"/>
    <col min="14" max="14" width="18.81640625" style="24" bestFit="1" customWidth="1"/>
    <col min="15" max="16384" width="10.54296875" style="24"/>
  </cols>
  <sheetData>
    <row r="1" spans="1:13" s="15" customFormat="1" ht="21.75" customHeight="1">
      <c r="A1" s="11" t="s">
        <v>103</v>
      </c>
      <c r="B1" s="11"/>
      <c r="C1" s="11"/>
      <c r="D1" s="12"/>
      <c r="E1" s="13"/>
      <c r="F1" s="13"/>
      <c r="G1" s="13"/>
      <c r="H1" s="13"/>
      <c r="I1" s="13"/>
      <c r="J1" s="13"/>
      <c r="K1" s="14"/>
      <c r="L1" s="13"/>
      <c r="M1" s="14"/>
    </row>
    <row r="2" spans="1:13" s="15" customFormat="1" ht="21.75" customHeight="1">
      <c r="A2" s="11" t="s">
        <v>70</v>
      </c>
      <c r="B2" s="11"/>
      <c r="C2" s="11"/>
      <c r="D2" s="12"/>
      <c r="E2" s="13"/>
      <c r="F2" s="13"/>
      <c r="G2" s="13"/>
      <c r="H2" s="13"/>
      <c r="I2" s="13"/>
      <c r="J2" s="13"/>
      <c r="K2" s="14"/>
      <c r="L2" s="13"/>
      <c r="M2" s="14"/>
    </row>
    <row r="3" spans="1:13" s="12" customFormat="1" ht="21.75" customHeight="1">
      <c r="A3" s="11" t="s">
        <v>221</v>
      </c>
      <c r="B3" s="11"/>
      <c r="C3" s="11"/>
      <c r="H3" s="14"/>
      <c r="J3" s="14"/>
      <c r="K3" s="14"/>
      <c r="L3" s="14"/>
      <c r="M3" s="14"/>
    </row>
    <row r="4" spans="1:13" s="16" customFormat="1" ht="21.75" customHeight="1">
      <c r="D4" s="17"/>
      <c r="E4" s="17"/>
      <c r="K4" s="18"/>
      <c r="M4" s="18" t="s">
        <v>133</v>
      </c>
    </row>
    <row r="5" spans="1:13" s="16" customFormat="1" ht="21.75" customHeight="1">
      <c r="D5" s="17"/>
      <c r="E5" s="17"/>
      <c r="G5" s="71" t="s">
        <v>74</v>
      </c>
      <c r="H5" s="71"/>
      <c r="I5" s="71"/>
      <c r="K5" s="71" t="s">
        <v>73</v>
      </c>
      <c r="L5" s="71"/>
      <c r="M5" s="71"/>
    </row>
    <row r="6" spans="1:13" s="16" customFormat="1" ht="21.75" customHeight="1">
      <c r="D6" s="17"/>
      <c r="E6" s="19" t="s">
        <v>0</v>
      </c>
      <c r="G6" s="20" t="s">
        <v>222</v>
      </c>
      <c r="H6" s="21"/>
      <c r="I6" s="20" t="s">
        <v>188</v>
      </c>
      <c r="J6" s="21"/>
      <c r="K6" s="20" t="s">
        <v>222</v>
      </c>
      <c r="L6" s="21"/>
      <c r="M6" s="20" t="s">
        <v>188</v>
      </c>
    </row>
    <row r="7" spans="1:13" s="16" customFormat="1" ht="21.75" customHeight="1">
      <c r="D7" s="17"/>
      <c r="E7" s="17"/>
      <c r="G7" s="22" t="s">
        <v>141</v>
      </c>
      <c r="H7" s="21"/>
      <c r="I7" s="22" t="s">
        <v>142</v>
      </c>
      <c r="J7" s="21"/>
      <c r="K7" s="22" t="s">
        <v>141</v>
      </c>
      <c r="L7" s="21"/>
      <c r="M7" s="22" t="s">
        <v>142</v>
      </c>
    </row>
    <row r="8" spans="1:13" s="16" customFormat="1" ht="21.65" customHeight="1">
      <c r="D8" s="17"/>
      <c r="E8" s="17"/>
      <c r="G8" s="22" t="s">
        <v>143</v>
      </c>
      <c r="H8" s="21"/>
      <c r="I8" s="22"/>
      <c r="J8" s="21"/>
      <c r="K8" s="22" t="s">
        <v>143</v>
      </c>
      <c r="L8" s="21"/>
      <c r="M8" s="22"/>
    </row>
    <row r="9" spans="1:13" ht="21.75" customHeight="1">
      <c r="A9" s="23" t="s">
        <v>1</v>
      </c>
      <c r="G9" s="26"/>
      <c r="K9" s="26"/>
      <c r="M9" s="26"/>
    </row>
    <row r="10" spans="1:13" ht="21.75" customHeight="1">
      <c r="A10" s="23" t="s">
        <v>2</v>
      </c>
      <c r="D10" s="27"/>
      <c r="E10" s="28"/>
      <c r="F10" s="28"/>
      <c r="G10" s="29"/>
      <c r="H10" s="28"/>
      <c r="I10" s="28"/>
      <c r="J10" s="28"/>
      <c r="L10" s="28"/>
    </row>
    <row r="11" spans="1:13" ht="21.75" customHeight="1">
      <c r="A11" s="30" t="s">
        <v>3</v>
      </c>
      <c r="D11" s="27"/>
      <c r="E11" s="31"/>
      <c r="F11" s="31"/>
      <c r="G11" s="7">
        <v>204518</v>
      </c>
      <c r="H11" s="7"/>
      <c r="I11" s="7">
        <v>291009</v>
      </c>
      <c r="J11" s="7"/>
      <c r="K11" s="7">
        <v>4881</v>
      </c>
      <c r="L11" s="7"/>
      <c r="M11" s="7">
        <v>96659</v>
      </c>
    </row>
    <row r="12" spans="1:13" ht="21.75" customHeight="1">
      <c r="A12" s="32" t="s">
        <v>189</v>
      </c>
      <c r="D12" s="27"/>
      <c r="E12" s="31" t="s">
        <v>146</v>
      </c>
      <c r="F12" s="31"/>
      <c r="G12" s="7">
        <v>1358378</v>
      </c>
      <c r="H12" s="7"/>
      <c r="I12" s="7">
        <v>1475230</v>
      </c>
      <c r="J12" s="7"/>
      <c r="K12" s="7">
        <v>395482</v>
      </c>
      <c r="L12" s="7"/>
      <c r="M12" s="7">
        <v>448589</v>
      </c>
    </row>
    <row r="13" spans="1:13" ht="21.75" customHeight="1">
      <c r="A13" s="32" t="s">
        <v>181</v>
      </c>
      <c r="D13" s="27"/>
      <c r="E13" s="31">
        <v>2</v>
      </c>
      <c r="F13" s="31"/>
      <c r="G13" s="33">
        <v>0</v>
      </c>
      <c r="H13" s="7"/>
      <c r="I13" s="33">
        <v>0</v>
      </c>
      <c r="J13" s="7"/>
      <c r="K13" s="7">
        <v>366781</v>
      </c>
      <c r="L13" s="7"/>
      <c r="M13" s="7">
        <v>401929</v>
      </c>
    </row>
    <row r="14" spans="1:13" ht="21.75" customHeight="1">
      <c r="A14" s="32" t="s">
        <v>51</v>
      </c>
      <c r="D14" s="27"/>
      <c r="E14" s="31"/>
      <c r="F14" s="31"/>
      <c r="G14" s="7">
        <v>586423</v>
      </c>
      <c r="H14" s="7"/>
      <c r="I14" s="7">
        <v>644673</v>
      </c>
      <c r="J14" s="7"/>
      <c r="K14" s="7">
        <v>122003</v>
      </c>
      <c r="L14" s="7"/>
      <c r="M14" s="7">
        <v>140100</v>
      </c>
    </row>
    <row r="15" spans="1:13" ht="21.75" customHeight="1">
      <c r="A15" s="32" t="s">
        <v>124</v>
      </c>
      <c r="E15" s="31"/>
      <c r="F15" s="34"/>
      <c r="G15" s="7">
        <v>61082</v>
      </c>
      <c r="H15" s="7"/>
      <c r="I15" s="33">
        <v>22192</v>
      </c>
      <c r="J15" s="7"/>
      <c r="K15" s="33">
        <v>2010</v>
      </c>
      <c r="L15" s="7"/>
      <c r="M15" s="33">
        <v>0</v>
      </c>
    </row>
    <row r="16" spans="1:13" ht="21.75" customHeight="1">
      <c r="A16" s="30" t="s">
        <v>120</v>
      </c>
      <c r="D16" s="27"/>
      <c r="E16" s="31"/>
      <c r="F16" s="31"/>
      <c r="G16" s="7">
        <v>163</v>
      </c>
      <c r="H16" s="7"/>
      <c r="I16" s="33">
        <v>11004</v>
      </c>
      <c r="J16" s="7"/>
      <c r="K16" s="33">
        <v>0</v>
      </c>
      <c r="L16" s="7"/>
      <c r="M16" s="33">
        <v>29</v>
      </c>
    </row>
    <row r="17" spans="1:13" ht="21.75" customHeight="1">
      <c r="A17" s="32" t="s">
        <v>4</v>
      </c>
      <c r="E17" s="31"/>
      <c r="F17" s="34"/>
      <c r="G17" s="7">
        <v>97231</v>
      </c>
      <c r="H17" s="7"/>
      <c r="I17" s="7">
        <v>79756</v>
      </c>
      <c r="J17" s="7"/>
      <c r="K17" s="7">
        <v>28062</v>
      </c>
      <c r="L17" s="7"/>
      <c r="M17" s="7">
        <v>26775</v>
      </c>
    </row>
    <row r="18" spans="1:13" ht="21.75" customHeight="1">
      <c r="A18" s="15" t="s">
        <v>5</v>
      </c>
      <c r="E18" s="34"/>
      <c r="F18" s="34"/>
      <c r="G18" s="1">
        <f>SUM(G11:G17)</f>
        <v>2307795</v>
      </c>
      <c r="H18" s="2"/>
      <c r="I18" s="1">
        <f>SUM(I11:I17)</f>
        <v>2523864</v>
      </c>
      <c r="J18" s="6"/>
      <c r="K18" s="1">
        <f>SUM(K11:K17)</f>
        <v>919219</v>
      </c>
      <c r="L18" s="6"/>
      <c r="M18" s="1">
        <f>SUM(M11:M17)</f>
        <v>1114081</v>
      </c>
    </row>
    <row r="19" spans="1:13" ht="21.75" customHeight="1">
      <c r="A19" s="15" t="s">
        <v>6</v>
      </c>
      <c r="E19" s="34"/>
      <c r="F19" s="31"/>
      <c r="G19" s="2"/>
      <c r="H19" s="2"/>
      <c r="I19" s="2"/>
      <c r="J19" s="2"/>
      <c r="K19" s="2"/>
      <c r="L19" s="2"/>
      <c r="M19" s="2"/>
    </row>
    <row r="20" spans="1:13" ht="21.75" customHeight="1">
      <c r="A20" s="32" t="s">
        <v>95</v>
      </c>
      <c r="E20" s="31"/>
      <c r="F20" s="31"/>
      <c r="G20" s="2">
        <v>17459</v>
      </c>
      <c r="H20" s="2"/>
      <c r="I20" s="2">
        <v>19109</v>
      </c>
      <c r="J20" s="2"/>
      <c r="K20" s="33">
        <v>0</v>
      </c>
      <c r="L20" s="2"/>
      <c r="M20" s="33">
        <v>256</v>
      </c>
    </row>
    <row r="21" spans="1:13" ht="21.75" customHeight="1">
      <c r="A21" s="32" t="s">
        <v>121</v>
      </c>
      <c r="E21" s="31"/>
      <c r="F21" s="31"/>
      <c r="G21" s="2">
        <v>50</v>
      </c>
      <c r="H21" s="2"/>
      <c r="I21" s="2">
        <v>21</v>
      </c>
      <c r="J21" s="2"/>
      <c r="K21" s="33">
        <v>0</v>
      </c>
      <c r="L21" s="2"/>
      <c r="M21" s="33">
        <v>0</v>
      </c>
    </row>
    <row r="22" spans="1:13" ht="21.75" customHeight="1">
      <c r="A22" s="32" t="s">
        <v>96</v>
      </c>
      <c r="E22" s="31">
        <v>4</v>
      </c>
      <c r="F22" s="31"/>
      <c r="G22" s="33">
        <v>0</v>
      </c>
      <c r="H22" s="7"/>
      <c r="I22" s="33">
        <v>0</v>
      </c>
      <c r="J22" s="7"/>
      <c r="K22" s="2">
        <v>3832584</v>
      </c>
      <c r="L22" s="7"/>
      <c r="M22" s="2">
        <v>3832584</v>
      </c>
    </row>
    <row r="23" spans="1:13" ht="21.75" customHeight="1">
      <c r="A23" s="16" t="s">
        <v>52</v>
      </c>
      <c r="E23" s="31">
        <v>5</v>
      </c>
      <c r="F23" s="31"/>
      <c r="G23" s="7">
        <v>2586155</v>
      </c>
      <c r="H23" s="7"/>
      <c r="I23" s="8">
        <v>2687053</v>
      </c>
      <c r="J23" s="8"/>
      <c r="K23" s="8">
        <v>392323</v>
      </c>
      <c r="L23" s="8"/>
      <c r="M23" s="8">
        <v>345502</v>
      </c>
    </row>
    <row r="24" spans="1:13" ht="21.75" customHeight="1">
      <c r="A24" s="32" t="s">
        <v>122</v>
      </c>
      <c r="E24" s="31"/>
      <c r="F24" s="31"/>
      <c r="G24" s="7">
        <v>185392</v>
      </c>
      <c r="H24" s="7"/>
      <c r="I24" s="8">
        <v>187585</v>
      </c>
      <c r="J24" s="8"/>
      <c r="K24" s="8">
        <v>4953</v>
      </c>
      <c r="L24" s="8"/>
      <c r="M24" s="8">
        <v>3900</v>
      </c>
    </row>
    <row r="25" spans="1:13" ht="21.75" customHeight="1">
      <c r="A25" s="16" t="s">
        <v>97</v>
      </c>
      <c r="E25" s="31"/>
      <c r="F25" s="31"/>
      <c r="G25" s="7">
        <v>1516678</v>
      </c>
      <c r="H25" s="7"/>
      <c r="I25" s="8">
        <v>1596472</v>
      </c>
      <c r="J25" s="8"/>
      <c r="K25" s="33">
        <v>0</v>
      </c>
      <c r="L25" s="8"/>
      <c r="M25" s="33">
        <v>0</v>
      </c>
    </row>
    <row r="26" spans="1:13" ht="21.75" customHeight="1">
      <c r="A26" s="16" t="s">
        <v>53</v>
      </c>
      <c r="E26" s="31"/>
      <c r="F26" s="31"/>
      <c r="G26" s="7">
        <v>370286</v>
      </c>
      <c r="H26" s="7"/>
      <c r="I26" s="8">
        <v>439093</v>
      </c>
      <c r="J26" s="8"/>
      <c r="K26" s="8">
        <v>966</v>
      </c>
      <c r="L26" s="8"/>
      <c r="M26" s="8">
        <v>1574</v>
      </c>
    </row>
    <row r="27" spans="1:13" ht="21.75" customHeight="1">
      <c r="A27" s="16" t="s">
        <v>67</v>
      </c>
      <c r="E27" s="31"/>
      <c r="F27" s="31"/>
      <c r="G27" s="7">
        <v>15599</v>
      </c>
      <c r="H27" s="7"/>
      <c r="I27" s="8">
        <v>18302</v>
      </c>
      <c r="J27" s="8"/>
      <c r="K27" s="8">
        <v>11395</v>
      </c>
      <c r="L27" s="8"/>
      <c r="M27" s="8">
        <v>10639</v>
      </c>
    </row>
    <row r="28" spans="1:13" ht="21.75" customHeight="1">
      <c r="A28" s="16" t="s">
        <v>72</v>
      </c>
      <c r="E28" s="31"/>
      <c r="F28" s="34"/>
      <c r="G28" s="33">
        <v>0</v>
      </c>
      <c r="H28" s="7"/>
      <c r="I28" s="7">
        <v>34811</v>
      </c>
      <c r="J28" s="8"/>
      <c r="K28" s="33">
        <v>0</v>
      </c>
      <c r="L28" s="8"/>
      <c r="M28" s="8">
        <v>34811</v>
      </c>
    </row>
    <row r="29" spans="1:13" ht="21.75" customHeight="1">
      <c r="A29" s="32" t="s">
        <v>88</v>
      </c>
      <c r="D29" s="27"/>
      <c r="E29" s="31"/>
      <c r="F29" s="31"/>
      <c r="G29" s="7">
        <v>35580</v>
      </c>
      <c r="H29" s="7"/>
      <c r="I29" s="8">
        <v>20605</v>
      </c>
      <c r="J29" s="7"/>
      <c r="K29" s="7">
        <v>33421</v>
      </c>
      <c r="L29" s="7"/>
      <c r="M29" s="7">
        <v>18804</v>
      </c>
    </row>
    <row r="30" spans="1:13" ht="21.75" customHeight="1">
      <c r="A30" s="16" t="s">
        <v>7</v>
      </c>
      <c r="D30" s="27"/>
      <c r="E30" s="31"/>
      <c r="F30" s="31"/>
      <c r="G30" s="7">
        <v>72571</v>
      </c>
      <c r="H30" s="7"/>
      <c r="I30" s="8">
        <v>82359</v>
      </c>
      <c r="J30" s="8"/>
      <c r="K30" s="8">
        <v>6059</v>
      </c>
      <c r="L30" s="8"/>
      <c r="M30" s="8">
        <v>8694</v>
      </c>
    </row>
    <row r="31" spans="1:13" ht="21.75" customHeight="1">
      <c r="A31" s="15" t="s">
        <v>8</v>
      </c>
      <c r="D31" s="27"/>
      <c r="E31" s="34"/>
      <c r="F31" s="31"/>
      <c r="G31" s="1">
        <f>SUM(G20:G30)</f>
        <v>4799770</v>
      </c>
      <c r="H31" s="2"/>
      <c r="I31" s="1">
        <f>SUM(I20:I30)</f>
        <v>5085410</v>
      </c>
      <c r="J31" s="6"/>
      <c r="K31" s="1">
        <f>SUM(K20:K30)</f>
        <v>4281701</v>
      </c>
      <c r="L31" s="6"/>
      <c r="M31" s="1">
        <f>SUM(M20:M30)</f>
        <v>4256764</v>
      </c>
    </row>
    <row r="32" spans="1:13" ht="21.75" customHeight="1" thickBot="1">
      <c r="A32" s="23" t="s">
        <v>9</v>
      </c>
      <c r="D32" s="27"/>
      <c r="E32" s="31"/>
      <c r="F32" s="31"/>
      <c r="G32" s="3">
        <f>SUM(G18,G31)</f>
        <v>7107565</v>
      </c>
      <c r="H32" s="2"/>
      <c r="I32" s="3">
        <f>SUM(I18,I31)</f>
        <v>7609274</v>
      </c>
      <c r="J32" s="6"/>
      <c r="K32" s="3">
        <f>SUM(K18,K31)</f>
        <v>5200920</v>
      </c>
      <c r="L32" s="6"/>
      <c r="M32" s="3">
        <f>SUM(M18,M31)</f>
        <v>5370845</v>
      </c>
    </row>
    <row r="33" spans="1:16" ht="21.75" customHeight="1" thickTop="1">
      <c r="A33" s="23"/>
      <c r="D33" s="27"/>
      <c r="E33" s="31"/>
      <c r="F33" s="31"/>
      <c r="G33" s="35"/>
      <c r="H33" s="33"/>
      <c r="I33" s="35"/>
      <c r="J33" s="33"/>
      <c r="K33" s="35"/>
      <c r="L33" s="33"/>
      <c r="M33" s="35"/>
    </row>
    <row r="34" spans="1:16" ht="21.75" customHeight="1">
      <c r="A34" s="23"/>
      <c r="D34" s="27"/>
      <c r="E34" s="31"/>
      <c r="F34" s="31"/>
      <c r="G34" s="35"/>
      <c r="H34" s="33"/>
      <c r="I34" s="35"/>
      <c r="J34" s="33"/>
      <c r="K34" s="35"/>
      <c r="L34" s="33"/>
      <c r="M34" s="35"/>
    </row>
    <row r="35" spans="1:16" ht="21.75" customHeight="1">
      <c r="A35" s="24" t="s">
        <v>205</v>
      </c>
      <c r="D35" s="27"/>
      <c r="E35" s="28"/>
      <c r="F35" s="28"/>
      <c r="G35" s="28"/>
      <c r="H35" s="28"/>
      <c r="I35" s="28"/>
      <c r="J35" s="28"/>
      <c r="L35" s="28"/>
    </row>
    <row r="36" spans="1:16" s="15" customFormat="1" ht="21.75" customHeight="1">
      <c r="A36" s="11" t="s">
        <v>103</v>
      </c>
      <c r="B36" s="11"/>
      <c r="C36" s="11"/>
      <c r="D36" s="12"/>
      <c r="E36" s="13"/>
      <c r="F36" s="13"/>
      <c r="G36" s="13"/>
      <c r="H36" s="13"/>
      <c r="I36" s="13"/>
      <c r="J36" s="13"/>
      <c r="K36" s="14"/>
      <c r="L36" s="13"/>
      <c r="M36" s="14"/>
      <c r="O36" s="24"/>
      <c r="P36" s="24"/>
    </row>
    <row r="37" spans="1:16" s="15" customFormat="1" ht="21.75" customHeight="1">
      <c r="A37" s="11" t="s">
        <v>71</v>
      </c>
      <c r="B37" s="11"/>
      <c r="C37" s="36"/>
      <c r="D37" s="12"/>
      <c r="E37" s="13"/>
      <c r="F37" s="13"/>
      <c r="G37" s="13"/>
      <c r="H37" s="13"/>
      <c r="I37" s="13"/>
      <c r="J37" s="13"/>
      <c r="K37" s="14"/>
      <c r="L37" s="13"/>
      <c r="M37" s="14"/>
      <c r="O37" s="24"/>
      <c r="P37" s="24"/>
    </row>
    <row r="38" spans="1:16" s="12" customFormat="1" ht="21.75" customHeight="1">
      <c r="A38" s="11" t="str">
        <f>A3</f>
        <v>As at 30 September 2025</v>
      </c>
      <c r="B38" s="11"/>
      <c r="C38" s="36"/>
      <c r="K38" s="14"/>
      <c r="M38" s="14"/>
      <c r="O38" s="24"/>
      <c r="P38" s="24"/>
    </row>
    <row r="39" spans="1:16" s="16" customFormat="1" ht="21.75" customHeight="1">
      <c r="D39" s="17"/>
      <c r="E39" s="17"/>
      <c r="K39" s="18"/>
      <c r="M39" s="18" t="s">
        <v>133</v>
      </c>
      <c r="O39" s="24"/>
      <c r="P39" s="24"/>
    </row>
    <row r="40" spans="1:16" s="16" customFormat="1" ht="21.75" customHeight="1">
      <c r="D40" s="17"/>
      <c r="E40" s="17"/>
      <c r="G40" s="71" t="s">
        <v>74</v>
      </c>
      <c r="H40" s="71"/>
      <c r="I40" s="71"/>
      <c r="K40" s="71" t="s">
        <v>73</v>
      </c>
      <c r="L40" s="71"/>
      <c r="M40" s="71"/>
      <c r="O40" s="24"/>
      <c r="P40" s="24"/>
    </row>
    <row r="41" spans="1:16" s="16" customFormat="1" ht="21.75" customHeight="1">
      <c r="D41" s="17"/>
      <c r="E41" s="19" t="s">
        <v>0</v>
      </c>
      <c r="G41" s="20" t="str">
        <f>G6</f>
        <v>30 September 2025</v>
      </c>
      <c r="H41" s="21"/>
      <c r="I41" s="20" t="str">
        <f>I6</f>
        <v>31 December 2024</v>
      </c>
      <c r="J41" s="21"/>
      <c r="K41" s="20" t="str">
        <f>K6</f>
        <v>30 September 2025</v>
      </c>
      <c r="L41" s="21"/>
      <c r="M41" s="20" t="str">
        <f>M6</f>
        <v>31 December 2024</v>
      </c>
      <c r="O41" s="24"/>
      <c r="P41" s="24"/>
    </row>
    <row r="42" spans="1:16" s="16" customFormat="1" ht="21.75" customHeight="1">
      <c r="D42" s="17"/>
      <c r="E42" s="17"/>
      <c r="G42" s="22" t="s">
        <v>141</v>
      </c>
      <c r="H42" s="21"/>
      <c r="I42" s="22" t="s">
        <v>142</v>
      </c>
      <c r="J42" s="21"/>
      <c r="K42" s="22" t="s">
        <v>141</v>
      </c>
      <c r="L42" s="21"/>
      <c r="M42" s="22" t="s">
        <v>142</v>
      </c>
      <c r="O42" s="24"/>
      <c r="P42" s="24"/>
    </row>
    <row r="43" spans="1:16" s="16" customFormat="1" ht="21.65" customHeight="1">
      <c r="D43" s="17"/>
      <c r="E43" s="17"/>
      <c r="G43" s="22" t="s">
        <v>143</v>
      </c>
      <c r="H43" s="21"/>
      <c r="I43" s="22"/>
      <c r="J43" s="21"/>
      <c r="K43" s="22" t="s">
        <v>143</v>
      </c>
      <c r="L43" s="21"/>
      <c r="M43" s="22"/>
      <c r="O43" s="24"/>
      <c r="P43" s="24"/>
    </row>
    <row r="44" spans="1:16" ht="21.75" customHeight="1">
      <c r="A44" s="23" t="s">
        <v>10</v>
      </c>
      <c r="G44" s="26"/>
      <c r="K44" s="26"/>
      <c r="M44" s="26"/>
    </row>
    <row r="45" spans="1:16" ht="21.75" customHeight="1">
      <c r="A45" s="23" t="s">
        <v>11</v>
      </c>
      <c r="D45" s="27"/>
      <c r="E45" s="28"/>
      <c r="F45" s="28"/>
      <c r="G45" s="29"/>
      <c r="H45" s="28"/>
      <c r="I45" s="28"/>
      <c r="J45" s="28"/>
      <c r="L45" s="28"/>
    </row>
    <row r="46" spans="1:16" ht="21.75" customHeight="1">
      <c r="A46" s="24" t="s">
        <v>147</v>
      </c>
      <c r="D46" s="27"/>
      <c r="E46" s="31">
        <v>6</v>
      </c>
      <c r="F46" s="31"/>
      <c r="G46" s="2">
        <v>1212455</v>
      </c>
      <c r="H46" s="2"/>
      <c r="I46" s="2">
        <v>1220981</v>
      </c>
      <c r="J46" s="2"/>
      <c r="K46" s="2">
        <v>1029159</v>
      </c>
      <c r="L46" s="2"/>
      <c r="M46" s="2">
        <v>1043211</v>
      </c>
      <c r="N46" s="10"/>
    </row>
    <row r="47" spans="1:16" ht="21.75" customHeight="1">
      <c r="A47" s="32" t="s">
        <v>190</v>
      </c>
      <c r="D47" s="27"/>
      <c r="E47" s="31">
        <v>2</v>
      </c>
      <c r="F47" s="31"/>
      <c r="G47" s="2">
        <v>552678</v>
      </c>
      <c r="H47" s="7"/>
      <c r="I47" s="2">
        <v>592308</v>
      </c>
      <c r="J47" s="7"/>
      <c r="K47" s="7">
        <v>194983</v>
      </c>
      <c r="L47" s="7"/>
      <c r="M47" s="7">
        <v>240106</v>
      </c>
      <c r="N47" s="10"/>
    </row>
    <row r="48" spans="1:16" ht="21.75" customHeight="1">
      <c r="A48" s="32" t="s">
        <v>98</v>
      </c>
      <c r="D48" s="27"/>
      <c r="E48" s="31">
        <v>7</v>
      </c>
      <c r="F48" s="31"/>
      <c r="G48" s="7">
        <v>532021</v>
      </c>
      <c r="H48" s="7"/>
      <c r="I48" s="7">
        <v>550897</v>
      </c>
      <c r="J48" s="7"/>
      <c r="K48" s="7">
        <v>360295</v>
      </c>
      <c r="L48" s="7"/>
      <c r="M48" s="7">
        <v>367297</v>
      </c>
      <c r="N48" s="10"/>
    </row>
    <row r="49" spans="1:14" ht="21.75" customHeight="1">
      <c r="A49" s="32" t="s">
        <v>126</v>
      </c>
      <c r="D49" s="27"/>
      <c r="E49" s="31"/>
      <c r="F49" s="31"/>
      <c r="G49" s="7">
        <v>20270</v>
      </c>
      <c r="H49" s="7"/>
      <c r="I49" s="7">
        <v>22191</v>
      </c>
      <c r="J49" s="7"/>
      <c r="K49" s="2">
        <v>2544</v>
      </c>
      <c r="L49" s="7"/>
      <c r="M49" s="2">
        <v>2899</v>
      </c>
      <c r="N49" s="10"/>
    </row>
    <row r="50" spans="1:14" ht="21.75" customHeight="1">
      <c r="A50" s="32" t="s">
        <v>197</v>
      </c>
      <c r="D50" s="27"/>
      <c r="E50" s="31"/>
      <c r="F50" s="31"/>
      <c r="G50" s="7">
        <v>36633</v>
      </c>
      <c r="H50" s="7"/>
      <c r="I50" s="7">
        <v>22405</v>
      </c>
      <c r="J50" s="7"/>
      <c r="K50" s="2">
        <v>3276</v>
      </c>
      <c r="L50" s="7"/>
      <c r="M50" s="2">
        <v>1676</v>
      </c>
      <c r="N50" s="10"/>
    </row>
    <row r="51" spans="1:14" ht="21.75" customHeight="1">
      <c r="A51" s="32" t="s">
        <v>138</v>
      </c>
      <c r="D51" s="27"/>
      <c r="E51" s="31"/>
      <c r="F51" s="31"/>
      <c r="G51" s="33">
        <v>36</v>
      </c>
      <c r="H51" s="7"/>
      <c r="I51" s="33">
        <v>0</v>
      </c>
      <c r="J51" s="7"/>
      <c r="K51" s="33">
        <v>36</v>
      </c>
      <c r="L51" s="7"/>
      <c r="M51" s="33">
        <v>0</v>
      </c>
      <c r="N51" s="10"/>
    </row>
    <row r="52" spans="1:14" ht="21.75" customHeight="1">
      <c r="A52" s="32" t="s">
        <v>12</v>
      </c>
      <c r="D52" s="27"/>
      <c r="E52" s="31"/>
      <c r="F52" s="31"/>
      <c r="G52" s="4">
        <v>62107</v>
      </c>
      <c r="H52" s="2"/>
      <c r="I52" s="4">
        <v>53039</v>
      </c>
      <c r="J52" s="6"/>
      <c r="K52" s="4">
        <v>28777</v>
      </c>
      <c r="L52" s="6"/>
      <c r="M52" s="4">
        <v>28304</v>
      </c>
      <c r="N52" s="10"/>
    </row>
    <row r="53" spans="1:14" ht="21.75" customHeight="1">
      <c r="A53" s="23" t="s">
        <v>13</v>
      </c>
      <c r="D53" s="27"/>
      <c r="E53" s="31"/>
      <c r="F53" s="31"/>
      <c r="G53" s="4">
        <f>SUM(G46:G52)</f>
        <v>2416200</v>
      </c>
      <c r="H53" s="2"/>
      <c r="I53" s="4">
        <f>SUM(I46:I52)</f>
        <v>2461821</v>
      </c>
      <c r="J53" s="6"/>
      <c r="K53" s="4">
        <f>SUM(K46:K52)</f>
        <v>1619070</v>
      </c>
      <c r="L53" s="6"/>
      <c r="M53" s="4">
        <f>SUM(M46:M52)</f>
        <v>1683493</v>
      </c>
      <c r="N53" s="10"/>
    </row>
    <row r="54" spans="1:14" ht="21.75" customHeight="1">
      <c r="A54" s="23" t="s">
        <v>89</v>
      </c>
      <c r="D54" s="27"/>
      <c r="E54" s="31"/>
      <c r="F54" s="31"/>
      <c r="G54" s="2"/>
      <c r="H54" s="2"/>
      <c r="I54" s="6"/>
      <c r="J54" s="6"/>
      <c r="K54" s="6"/>
      <c r="L54" s="6"/>
      <c r="M54" s="6"/>
      <c r="N54" s="10"/>
    </row>
    <row r="55" spans="1:14" ht="21.75" customHeight="1">
      <c r="A55" s="24" t="s">
        <v>182</v>
      </c>
      <c r="D55" s="27"/>
      <c r="E55" s="31">
        <v>7</v>
      </c>
      <c r="F55" s="31"/>
      <c r="G55" s="2">
        <v>1025787</v>
      </c>
      <c r="H55" s="2"/>
      <c r="I55" s="6">
        <v>1453591</v>
      </c>
      <c r="J55" s="6"/>
      <c r="K55" s="6">
        <v>672892</v>
      </c>
      <c r="L55" s="6"/>
      <c r="M55" s="6">
        <v>959363</v>
      </c>
      <c r="N55" s="10"/>
    </row>
    <row r="56" spans="1:14" ht="21.75" customHeight="1">
      <c r="A56" s="24" t="s">
        <v>183</v>
      </c>
      <c r="D56" s="27"/>
      <c r="E56" s="31"/>
      <c r="F56" s="31"/>
      <c r="G56" s="7">
        <v>187247</v>
      </c>
      <c r="H56" s="7"/>
      <c r="I56" s="7">
        <v>186352</v>
      </c>
      <c r="J56" s="7"/>
      <c r="K56" s="2">
        <v>2571</v>
      </c>
      <c r="L56" s="7"/>
      <c r="M56" s="2">
        <v>1205</v>
      </c>
      <c r="N56" s="10"/>
    </row>
    <row r="57" spans="1:14" ht="21.75" customHeight="1">
      <c r="A57" s="24" t="s">
        <v>99</v>
      </c>
      <c r="D57" s="27"/>
      <c r="E57" s="24"/>
      <c r="F57" s="24"/>
      <c r="G57" s="24"/>
      <c r="H57" s="24"/>
      <c r="I57" s="2"/>
      <c r="J57" s="6"/>
      <c r="K57" s="2"/>
      <c r="L57" s="6"/>
      <c r="M57" s="2"/>
      <c r="N57" s="10"/>
    </row>
    <row r="58" spans="1:14" ht="21.75" customHeight="1">
      <c r="A58" s="24" t="s">
        <v>178</v>
      </c>
      <c r="D58" s="27"/>
      <c r="E58" s="31"/>
      <c r="F58" s="31"/>
      <c r="G58" s="33">
        <v>125412</v>
      </c>
      <c r="H58" s="2"/>
      <c r="I58" s="33">
        <v>127635</v>
      </c>
      <c r="J58" s="6"/>
      <c r="K58" s="33">
        <v>0</v>
      </c>
      <c r="L58" s="6"/>
      <c r="M58" s="33">
        <v>0</v>
      </c>
      <c r="N58" s="10"/>
    </row>
    <row r="59" spans="1:14" ht="21.75" customHeight="1">
      <c r="A59" s="24" t="s">
        <v>100</v>
      </c>
      <c r="D59" s="27"/>
      <c r="E59" s="31"/>
      <c r="F59" s="31"/>
      <c r="G59" s="2">
        <v>277188</v>
      </c>
      <c r="H59" s="2"/>
      <c r="I59" s="6">
        <v>306096</v>
      </c>
      <c r="J59" s="6"/>
      <c r="K59" s="33">
        <v>0</v>
      </c>
      <c r="L59" s="6"/>
      <c r="M59" s="33">
        <v>0</v>
      </c>
      <c r="N59" s="10"/>
    </row>
    <row r="60" spans="1:14" ht="21.75" customHeight="1">
      <c r="A60" s="24" t="s">
        <v>206</v>
      </c>
      <c r="D60" s="27"/>
      <c r="E60" s="31"/>
      <c r="F60" s="31"/>
      <c r="G60" s="2">
        <v>94089</v>
      </c>
      <c r="H60" s="2"/>
      <c r="I60" s="6">
        <v>90622</v>
      </c>
      <c r="J60" s="6"/>
      <c r="K60" s="6">
        <v>55090</v>
      </c>
      <c r="L60" s="6"/>
      <c r="M60" s="6">
        <v>51486</v>
      </c>
      <c r="N60" s="10"/>
    </row>
    <row r="61" spans="1:14" ht="21.75" customHeight="1">
      <c r="A61" s="24" t="s">
        <v>158</v>
      </c>
      <c r="D61" s="27"/>
      <c r="E61" s="31"/>
      <c r="F61" s="31"/>
      <c r="G61" s="2">
        <v>52231</v>
      </c>
      <c r="H61" s="2"/>
      <c r="I61" s="6">
        <v>53578</v>
      </c>
      <c r="J61" s="6"/>
      <c r="K61" s="33">
        <v>0</v>
      </c>
      <c r="L61" s="6"/>
      <c r="M61" s="33">
        <v>0</v>
      </c>
      <c r="N61" s="10"/>
    </row>
    <row r="62" spans="1:14" ht="21.75" customHeight="1">
      <c r="A62" s="23" t="s">
        <v>90</v>
      </c>
      <c r="D62" s="27"/>
      <c r="E62" s="31"/>
      <c r="F62" s="31"/>
      <c r="G62" s="1">
        <f>SUM(G55:G61)</f>
        <v>1761954</v>
      </c>
      <c r="H62" s="2"/>
      <c r="I62" s="1">
        <f>SUM(I55:I61)</f>
        <v>2217874</v>
      </c>
      <c r="J62" s="6"/>
      <c r="K62" s="1">
        <f>SUM(K55:K61)</f>
        <v>730553</v>
      </c>
      <c r="L62" s="6"/>
      <c r="M62" s="1">
        <f>SUM(M55:M61)</f>
        <v>1012054</v>
      </c>
      <c r="N62" s="10"/>
    </row>
    <row r="63" spans="1:14" ht="21.75" customHeight="1">
      <c r="A63" s="23" t="s">
        <v>14</v>
      </c>
      <c r="D63" s="27"/>
      <c r="E63" s="31"/>
      <c r="F63" s="31"/>
      <c r="G63" s="1">
        <f>SUM(G53,G62)</f>
        <v>4178154</v>
      </c>
      <c r="H63" s="2"/>
      <c r="I63" s="1">
        <f>SUM(I53,I62)</f>
        <v>4679695</v>
      </c>
      <c r="J63" s="6"/>
      <c r="K63" s="1">
        <f>SUM(K53,K62)</f>
        <v>2349623</v>
      </c>
      <c r="L63" s="6"/>
      <c r="M63" s="1">
        <f>SUM(M53,M62)</f>
        <v>2695547</v>
      </c>
      <c r="N63" s="10"/>
    </row>
    <row r="64" spans="1:14" ht="21.75" customHeight="1">
      <c r="D64" s="27"/>
      <c r="E64" s="24"/>
      <c r="F64" s="24"/>
      <c r="G64" s="24"/>
      <c r="H64" s="24"/>
    </row>
    <row r="65" spans="1:16" ht="21.65" customHeight="1">
      <c r="A65" s="23"/>
      <c r="D65" s="27"/>
      <c r="E65" s="31"/>
      <c r="F65" s="31"/>
      <c r="G65" s="24"/>
      <c r="H65" s="24"/>
    </row>
    <row r="66" spans="1:16" ht="21.75" customHeight="1">
      <c r="A66" s="24" t="str">
        <f>$A$35</f>
        <v>The accompanying condensed notes to interim financial statements are an integral part of the financial statements.</v>
      </c>
      <c r="D66" s="27"/>
      <c r="E66" s="28"/>
      <c r="F66" s="28"/>
      <c r="G66" s="24"/>
      <c r="H66" s="24"/>
    </row>
    <row r="67" spans="1:16" s="15" customFormat="1" ht="21.75" customHeight="1">
      <c r="A67" s="11" t="s">
        <v>103</v>
      </c>
      <c r="B67" s="11"/>
      <c r="C67" s="11"/>
      <c r="D67" s="12"/>
      <c r="E67" s="13"/>
      <c r="F67" s="13"/>
      <c r="G67" s="13"/>
      <c r="H67" s="13"/>
      <c r="O67" s="24"/>
      <c r="P67" s="24"/>
    </row>
    <row r="68" spans="1:16" s="15" customFormat="1" ht="21.75" customHeight="1">
      <c r="A68" s="11" t="s">
        <v>71</v>
      </c>
      <c r="B68" s="11"/>
      <c r="C68" s="36"/>
      <c r="D68" s="12"/>
      <c r="E68" s="13"/>
      <c r="F68" s="13"/>
      <c r="G68" s="13"/>
      <c r="H68" s="13"/>
      <c r="I68" s="13"/>
      <c r="J68" s="13"/>
      <c r="K68" s="14"/>
      <c r="L68" s="13"/>
      <c r="M68" s="14"/>
      <c r="O68" s="24"/>
      <c r="P68" s="24"/>
    </row>
    <row r="69" spans="1:16" s="12" customFormat="1" ht="21.75" customHeight="1">
      <c r="A69" s="11" t="str">
        <f>A3</f>
        <v>As at 30 September 2025</v>
      </c>
      <c r="B69" s="11"/>
      <c r="C69" s="36"/>
      <c r="K69" s="14"/>
      <c r="M69" s="14"/>
      <c r="O69" s="24"/>
      <c r="P69" s="24"/>
    </row>
    <row r="70" spans="1:16" s="16" customFormat="1" ht="21.75" customHeight="1">
      <c r="D70" s="17"/>
      <c r="E70" s="17"/>
      <c r="K70" s="18"/>
      <c r="M70" s="18" t="s">
        <v>133</v>
      </c>
      <c r="O70" s="24"/>
      <c r="P70" s="24"/>
    </row>
    <row r="71" spans="1:16" s="16" customFormat="1" ht="21.75" customHeight="1">
      <c r="D71" s="17"/>
      <c r="E71" s="17"/>
      <c r="G71" s="71" t="s">
        <v>74</v>
      </c>
      <c r="H71" s="71"/>
      <c r="I71" s="71"/>
      <c r="K71" s="71" t="s">
        <v>73</v>
      </c>
      <c r="L71" s="71"/>
      <c r="M71" s="71"/>
      <c r="O71" s="24"/>
      <c r="P71" s="24"/>
    </row>
    <row r="72" spans="1:16" s="16" customFormat="1" ht="21.75" customHeight="1">
      <c r="D72" s="17"/>
      <c r="E72" s="17"/>
      <c r="G72" s="20" t="str">
        <f>G6</f>
        <v>30 September 2025</v>
      </c>
      <c r="H72" s="21"/>
      <c r="I72" s="20" t="str">
        <f>I6</f>
        <v>31 December 2024</v>
      </c>
      <c r="J72" s="21"/>
      <c r="K72" s="20" t="str">
        <f>K6</f>
        <v>30 September 2025</v>
      </c>
      <c r="L72" s="21"/>
      <c r="M72" s="20" t="str">
        <f>M6</f>
        <v>31 December 2024</v>
      </c>
      <c r="O72" s="24"/>
      <c r="P72" s="24"/>
    </row>
    <row r="73" spans="1:16" s="16" customFormat="1" ht="21.75" customHeight="1">
      <c r="D73" s="17"/>
      <c r="E73" s="17"/>
      <c r="G73" s="22" t="s">
        <v>141</v>
      </c>
      <c r="H73" s="21"/>
      <c r="I73" s="22" t="s">
        <v>142</v>
      </c>
      <c r="J73" s="21"/>
      <c r="K73" s="22" t="s">
        <v>141</v>
      </c>
      <c r="L73" s="21"/>
      <c r="M73" s="22" t="s">
        <v>142</v>
      </c>
      <c r="O73" s="24"/>
      <c r="P73" s="24"/>
    </row>
    <row r="74" spans="1:16" s="16" customFormat="1" ht="21.65" customHeight="1">
      <c r="D74" s="17"/>
      <c r="E74" s="17"/>
      <c r="G74" s="22" t="s">
        <v>143</v>
      </c>
      <c r="H74" s="21"/>
      <c r="I74" s="22"/>
      <c r="J74" s="21"/>
      <c r="K74" s="22" t="s">
        <v>143</v>
      </c>
      <c r="L74" s="21"/>
      <c r="M74" s="22"/>
      <c r="O74" s="24"/>
      <c r="P74" s="24"/>
    </row>
    <row r="75" spans="1:16" ht="21.75" customHeight="1">
      <c r="A75" s="23" t="s">
        <v>15</v>
      </c>
      <c r="D75" s="27"/>
      <c r="E75" s="31"/>
      <c r="F75" s="31"/>
      <c r="G75" s="33"/>
      <c r="H75" s="35"/>
      <c r="I75" s="33"/>
      <c r="J75" s="35"/>
      <c r="K75" s="33"/>
      <c r="L75" s="35"/>
      <c r="M75" s="33"/>
    </row>
    <row r="76" spans="1:16" ht="21.75" customHeight="1">
      <c r="A76" s="24" t="s">
        <v>16</v>
      </c>
      <c r="D76" s="27"/>
      <c r="E76" s="31"/>
      <c r="F76" s="31"/>
      <c r="G76" s="33"/>
      <c r="H76" s="35"/>
      <c r="I76" s="33"/>
      <c r="J76" s="35"/>
      <c r="K76" s="33"/>
      <c r="L76" s="35"/>
      <c r="M76" s="33"/>
    </row>
    <row r="77" spans="1:16" ht="21.75" customHeight="1">
      <c r="A77" s="24" t="s">
        <v>17</v>
      </c>
      <c r="D77" s="27"/>
      <c r="E77" s="31"/>
      <c r="F77" s="31"/>
      <c r="G77" s="24"/>
      <c r="H77" s="24"/>
      <c r="I77" s="24"/>
      <c r="J77" s="24"/>
      <c r="K77" s="24"/>
      <c r="L77" s="24"/>
      <c r="M77" s="24"/>
    </row>
    <row r="78" spans="1:16" ht="21.75" customHeight="1" thickBot="1">
      <c r="A78" s="32" t="s">
        <v>118</v>
      </c>
      <c r="D78" s="27"/>
      <c r="E78" s="31"/>
      <c r="F78" s="31"/>
      <c r="G78" s="3">
        <v>326550</v>
      </c>
      <c r="H78" s="2"/>
      <c r="I78" s="3">
        <v>326550</v>
      </c>
      <c r="J78" s="6"/>
      <c r="K78" s="3">
        <v>326550</v>
      </c>
      <c r="L78" s="6"/>
      <c r="M78" s="3">
        <v>326550</v>
      </c>
    </row>
    <row r="79" spans="1:16" ht="21.75" customHeight="1" thickTop="1">
      <c r="A79" s="24" t="s">
        <v>68</v>
      </c>
      <c r="D79" s="27"/>
      <c r="E79" s="31"/>
      <c r="F79" s="31"/>
      <c r="G79" s="2"/>
      <c r="H79" s="2"/>
      <c r="I79" s="2"/>
      <c r="J79" s="2"/>
      <c r="K79" s="2"/>
      <c r="L79" s="2"/>
      <c r="M79" s="2"/>
    </row>
    <row r="80" spans="1:16" ht="21.75" customHeight="1">
      <c r="A80" s="32" t="s">
        <v>119</v>
      </c>
      <c r="D80" s="27"/>
      <c r="E80" s="31"/>
      <c r="F80" s="31"/>
      <c r="G80" s="2">
        <v>326550</v>
      </c>
      <c r="H80" s="2"/>
      <c r="I80" s="6">
        <v>326550</v>
      </c>
      <c r="J80" s="6"/>
      <c r="K80" s="6">
        <v>326550</v>
      </c>
      <c r="L80" s="6"/>
      <c r="M80" s="6">
        <v>326550</v>
      </c>
    </row>
    <row r="81" spans="1:13" ht="21.75" customHeight="1">
      <c r="A81" s="32" t="s">
        <v>18</v>
      </c>
      <c r="D81" s="27"/>
      <c r="E81" s="31"/>
      <c r="F81" s="31"/>
      <c r="G81" s="2">
        <v>1026969</v>
      </c>
      <c r="H81" s="2"/>
      <c r="I81" s="2">
        <v>1026969</v>
      </c>
      <c r="J81" s="2"/>
      <c r="K81" s="2">
        <v>1026969</v>
      </c>
      <c r="L81" s="2"/>
      <c r="M81" s="2">
        <v>1026969</v>
      </c>
    </row>
    <row r="82" spans="1:13" ht="21.75" customHeight="1">
      <c r="A82" s="32" t="s">
        <v>198</v>
      </c>
      <c r="D82" s="27"/>
      <c r="E82" s="31"/>
      <c r="F82" s="31"/>
      <c r="G82" s="2">
        <v>-66458</v>
      </c>
      <c r="H82" s="2"/>
      <c r="I82" s="2">
        <v>-66458</v>
      </c>
      <c r="J82" s="7"/>
      <c r="K82" s="33">
        <v>0</v>
      </c>
      <c r="L82" s="7"/>
      <c r="M82" s="33">
        <v>0</v>
      </c>
    </row>
    <row r="83" spans="1:13" ht="21.75" customHeight="1">
      <c r="A83" s="32" t="s">
        <v>19</v>
      </c>
      <c r="D83" s="27"/>
      <c r="E83" s="31"/>
      <c r="F83" s="31"/>
      <c r="G83" s="2"/>
      <c r="H83" s="2"/>
      <c r="I83" s="2"/>
      <c r="J83" s="2"/>
      <c r="K83" s="2"/>
      <c r="L83" s="2"/>
      <c r="M83" s="2"/>
    </row>
    <row r="84" spans="1:13" ht="21.75" customHeight="1">
      <c r="A84" s="32" t="s">
        <v>20</v>
      </c>
      <c r="D84" s="27"/>
      <c r="E84" s="31"/>
      <c r="F84" s="31"/>
      <c r="G84" s="2">
        <v>32655</v>
      </c>
      <c r="H84" s="2"/>
      <c r="I84" s="2">
        <v>32655</v>
      </c>
      <c r="J84" s="2"/>
      <c r="K84" s="2">
        <v>32655</v>
      </c>
      <c r="L84" s="2"/>
      <c r="M84" s="2">
        <v>32655</v>
      </c>
    </row>
    <row r="85" spans="1:13" ht="21.75" customHeight="1">
      <c r="A85" s="32" t="s">
        <v>21</v>
      </c>
      <c r="D85" s="27"/>
      <c r="E85" s="31"/>
      <c r="F85" s="31"/>
      <c r="G85" s="2">
        <v>1984578</v>
      </c>
      <c r="H85" s="2"/>
      <c r="I85" s="2">
        <v>1786883</v>
      </c>
      <c r="J85" s="2"/>
      <c r="K85" s="2">
        <v>1465123</v>
      </c>
      <c r="L85" s="2"/>
      <c r="M85" s="2">
        <v>1289124</v>
      </c>
    </row>
    <row r="86" spans="1:13" ht="21.75" customHeight="1">
      <c r="A86" s="32" t="s">
        <v>76</v>
      </c>
      <c r="B86" s="15"/>
      <c r="C86" s="15"/>
      <c r="D86" s="15"/>
      <c r="E86" s="31"/>
      <c r="F86" s="31"/>
      <c r="G86" s="4">
        <v>-472614</v>
      </c>
      <c r="H86" s="2"/>
      <c r="I86" s="4">
        <v>-272599</v>
      </c>
      <c r="J86" s="6"/>
      <c r="K86" s="9">
        <v>0</v>
      </c>
      <c r="L86" s="6"/>
      <c r="M86" s="9">
        <v>0</v>
      </c>
    </row>
    <row r="87" spans="1:13" ht="21.75" customHeight="1">
      <c r="A87" s="32" t="s">
        <v>101</v>
      </c>
      <c r="D87" s="27"/>
      <c r="E87" s="31"/>
      <c r="F87" s="31"/>
      <c r="G87" s="5">
        <f>SUM(G80:G86)</f>
        <v>2831680</v>
      </c>
      <c r="H87" s="2"/>
      <c r="I87" s="5">
        <f>SUM(I80:I86)</f>
        <v>2834000</v>
      </c>
      <c r="J87" s="6"/>
      <c r="K87" s="5">
        <f>SUM(K80:K86)</f>
        <v>2851297</v>
      </c>
      <c r="L87" s="6"/>
      <c r="M87" s="5">
        <f>SUM(M80:M86)</f>
        <v>2675298</v>
      </c>
    </row>
    <row r="88" spans="1:13" ht="21.75" customHeight="1">
      <c r="A88" s="32" t="s">
        <v>102</v>
      </c>
      <c r="D88" s="27"/>
      <c r="E88" s="31"/>
      <c r="F88" s="31"/>
      <c r="G88" s="4">
        <v>97731</v>
      </c>
      <c r="H88" s="2"/>
      <c r="I88" s="4">
        <v>95579</v>
      </c>
      <c r="J88" s="6"/>
      <c r="K88" s="9">
        <v>0</v>
      </c>
      <c r="L88" s="6"/>
      <c r="M88" s="9">
        <v>0</v>
      </c>
    </row>
    <row r="89" spans="1:13" ht="21.75" customHeight="1">
      <c r="A89" s="15" t="s">
        <v>22</v>
      </c>
      <c r="D89" s="27"/>
      <c r="E89" s="31"/>
      <c r="F89" s="31"/>
      <c r="G89" s="4">
        <f>SUM(G87:G88)</f>
        <v>2929411</v>
      </c>
      <c r="H89" s="2"/>
      <c r="I89" s="4">
        <f>SUM(I87:I88)</f>
        <v>2929579</v>
      </c>
      <c r="J89" s="6"/>
      <c r="K89" s="4">
        <f>SUM(K87:K88)</f>
        <v>2851297</v>
      </c>
      <c r="L89" s="6"/>
      <c r="M89" s="4">
        <f>SUM(M87:M88)</f>
        <v>2675298</v>
      </c>
    </row>
    <row r="90" spans="1:13" ht="21.75" customHeight="1" thickBot="1">
      <c r="A90" s="15" t="s">
        <v>23</v>
      </c>
      <c r="D90" s="27"/>
      <c r="E90" s="31"/>
      <c r="F90" s="31"/>
      <c r="G90" s="3">
        <f>SUM(G63+G89)</f>
        <v>7107565</v>
      </c>
      <c r="H90" s="2"/>
      <c r="I90" s="3">
        <f>SUM(I63+I89)</f>
        <v>7609274</v>
      </c>
      <c r="J90" s="6"/>
      <c r="K90" s="3">
        <f>SUM(K63+K89)</f>
        <v>5200920</v>
      </c>
      <c r="L90" s="6"/>
      <c r="M90" s="3">
        <f>SUM(M63+M89)</f>
        <v>5370845</v>
      </c>
    </row>
    <row r="91" spans="1:13" ht="21.75" customHeight="1" thickTop="1">
      <c r="D91" s="27"/>
      <c r="E91" s="31"/>
      <c r="F91" s="31"/>
      <c r="G91" s="2">
        <f>G90-G32</f>
        <v>0</v>
      </c>
      <c r="H91" s="2"/>
      <c r="I91" s="2">
        <f>I90-I32</f>
        <v>0</v>
      </c>
      <c r="J91" s="2"/>
      <c r="K91" s="2">
        <f>K90-K32</f>
        <v>0</v>
      </c>
      <c r="L91" s="2"/>
      <c r="M91" s="2">
        <f>M90-M32</f>
        <v>0</v>
      </c>
    </row>
    <row r="92" spans="1:13" ht="21.75" customHeight="1">
      <c r="D92" s="27"/>
      <c r="E92" s="31"/>
      <c r="F92" s="31"/>
      <c r="G92" s="33"/>
      <c r="H92" s="33"/>
      <c r="I92" s="33"/>
      <c r="J92" s="33"/>
      <c r="K92" s="33"/>
      <c r="L92" s="33"/>
      <c r="M92" s="33"/>
    </row>
    <row r="93" spans="1:13" ht="21.75" customHeight="1">
      <c r="A93" s="24" t="str">
        <f>$A$35</f>
        <v>The accompanying condensed notes to interim financial statements are an integral part of the financial statements.</v>
      </c>
      <c r="D93" s="27"/>
      <c r="E93" s="28"/>
      <c r="F93" s="28"/>
      <c r="G93" s="28"/>
      <c r="H93" s="28"/>
      <c r="I93" s="28"/>
      <c r="J93" s="28"/>
      <c r="L93" s="28"/>
    </row>
    <row r="94" spans="1:13" ht="21.75" customHeight="1">
      <c r="D94" s="27"/>
      <c r="E94" s="28"/>
      <c r="F94" s="28"/>
      <c r="G94" s="28"/>
      <c r="H94" s="28"/>
      <c r="I94" s="28"/>
      <c r="J94" s="28"/>
      <c r="L94" s="28"/>
    </row>
    <row r="95" spans="1:13" ht="21.75" customHeight="1">
      <c r="D95" s="27"/>
      <c r="E95" s="28"/>
      <c r="F95" s="28"/>
      <c r="G95" s="28"/>
      <c r="H95" s="28"/>
      <c r="I95" s="28"/>
      <c r="J95" s="28"/>
      <c r="L95" s="28"/>
    </row>
    <row r="96" spans="1:13" ht="21.75" customHeight="1">
      <c r="A96" s="37"/>
      <c r="B96" s="37"/>
      <c r="C96" s="37"/>
      <c r="D96" s="37"/>
      <c r="E96" s="37"/>
      <c r="F96" s="28"/>
      <c r="G96" s="28"/>
      <c r="H96" s="28"/>
      <c r="I96" s="28"/>
      <c r="J96" s="28"/>
      <c r="L96" s="28"/>
    </row>
    <row r="97" spans="1:12" ht="21.75" customHeight="1">
      <c r="D97" s="27"/>
      <c r="E97" s="28"/>
      <c r="F97" s="28"/>
      <c r="G97" s="28"/>
      <c r="H97" s="28"/>
      <c r="I97" s="28"/>
      <c r="J97" s="28"/>
      <c r="L97" s="28"/>
    </row>
    <row r="98" spans="1:12" ht="21.75" customHeight="1">
      <c r="D98" s="32"/>
      <c r="E98" s="24"/>
      <c r="F98" s="28"/>
      <c r="G98" s="32" t="s">
        <v>24</v>
      </c>
      <c r="H98" s="28"/>
      <c r="I98" s="28"/>
      <c r="J98" s="28"/>
      <c r="L98" s="28"/>
    </row>
    <row r="99" spans="1:12" s="29" customFormat="1" ht="21.75" customHeight="1">
      <c r="A99" s="37"/>
      <c r="B99" s="37"/>
      <c r="C99" s="37"/>
      <c r="D99" s="37"/>
      <c r="E99" s="37"/>
      <c r="F99" s="28"/>
      <c r="G99" s="28"/>
      <c r="H99" s="28"/>
      <c r="I99" s="28"/>
      <c r="J99" s="28"/>
      <c r="L99" s="28"/>
    </row>
    <row r="100" spans="1:12" s="29" customFormat="1" ht="21.75" customHeight="1">
      <c r="A100" s="24"/>
      <c r="B100" s="24"/>
      <c r="C100" s="24"/>
      <c r="D100" s="27"/>
      <c r="E100" s="28"/>
      <c r="F100" s="28"/>
      <c r="G100" s="28"/>
      <c r="H100" s="28"/>
      <c r="I100" s="28"/>
      <c r="J100" s="28"/>
      <c r="L100" s="28"/>
    </row>
  </sheetData>
  <mergeCells count="6">
    <mergeCell ref="G5:I5"/>
    <mergeCell ref="K5:M5"/>
    <mergeCell ref="G40:I40"/>
    <mergeCell ref="K40:M40"/>
    <mergeCell ref="G71:I71"/>
    <mergeCell ref="K71:M71"/>
  </mergeCells>
  <pageMargins left="0.78740157480314965" right="0.39370078740157483" top="0.78740157480314965" bottom="0.39370078740157483" header="0.19685039370078741" footer="0.19685039370078741"/>
  <pageSetup paperSize="9" scale="70" orientation="portrait" r:id="rId1"/>
  <rowBreaks count="2" manualBreakCount="2">
    <brk id="35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51CBE-7FCF-4E76-B281-A671A9F40DC7}">
  <dimension ref="A1:P128"/>
  <sheetViews>
    <sheetView showGridLines="0" view="pageBreakPreview" topLeftCell="A102" zoomScaleNormal="100" zoomScaleSheetLayoutView="100" workbookViewId="0">
      <selection activeCell="G93" sqref="G93"/>
    </sheetView>
  </sheetViews>
  <sheetFormatPr defaultColWidth="10.54296875" defaultRowHeight="21.75" customHeight="1"/>
  <cols>
    <col min="1" max="3" width="11.81640625" style="24" customWidth="1"/>
    <col min="4" max="4" width="17.453125" style="24" customWidth="1"/>
    <col min="5" max="5" width="5.54296875" style="25" customWidth="1"/>
    <col min="6" max="6" width="1.453125" style="25" customWidth="1"/>
    <col min="7" max="7" width="16.81640625" style="29" customWidth="1"/>
    <col min="8" max="8" width="1.453125" style="24" customWidth="1"/>
    <col min="9" max="9" width="16.81640625" style="29" customWidth="1"/>
    <col min="10" max="10" width="1.453125" style="24" customWidth="1"/>
    <col min="11" max="11" width="16.81640625" style="29" customWidth="1"/>
    <col min="12" max="12" width="1.453125" style="24" customWidth="1"/>
    <col min="13" max="13" width="16.81640625" style="24" customWidth="1"/>
    <col min="14" max="14" width="11" style="24" bestFit="1" customWidth="1"/>
    <col min="15" max="16384" width="10.54296875" style="24"/>
  </cols>
  <sheetData>
    <row r="1" spans="1:13" ht="21.75" customHeight="1">
      <c r="M1" s="38" t="s">
        <v>134</v>
      </c>
    </row>
    <row r="2" spans="1:13" s="15" customFormat="1" ht="21.75" customHeight="1">
      <c r="A2" s="11" t="s">
        <v>103</v>
      </c>
      <c r="B2" s="11"/>
      <c r="C2" s="39"/>
      <c r="D2" s="39"/>
      <c r="E2" s="13"/>
      <c r="F2" s="13"/>
      <c r="G2" s="14"/>
      <c r="I2" s="14"/>
      <c r="K2" s="14"/>
    </row>
    <row r="3" spans="1:13" s="15" customFormat="1" ht="21.75" customHeight="1">
      <c r="A3" s="11" t="s">
        <v>69</v>
      </c>
      <c r="B3" s="11"/>
      <c r="C3" s="39"/>
      <c r="D3" s="39"/>
      <c r="E3" s="13"/>
      <c r="F3" s="13"/>
      <c r="G3" s="14"/>
      <c r="I3" s="14"/>
      <c r="K3" s="14"/>
    </row>
    <row r="4" spans="1:13" s="12" customFormat="1" ht="21.75" customHeight="1">
      <c r="A4" s="11" t="s">
        <v>223</v>
      </c>
      <c r="B4" s="11"/>
      <c r="C4" s="11"/>
      <c r="D4" s="11"/>
      <c r="G4" s="14"/>
      <c r="H4" s="15"/>
      <c r="I4" s="14"/>
      <c r="J4" s="15"/>
      <c r="K4" s="14"/>
      <c r="L4" s="15"/>
      <c r="M4" s="40"/>
    </row>
    <row r="5" spans="1:13" s="16" customFormat="1" ht="21.75" customHeight="1">
      <c r="D5" s="17"/>
      <c r="E5" s="17"/>
      <c r="G5" s="29"/>
      <c r="H5" s="24"/>
      <c r="I5" s="29"/>
      <c r="J5" s="24"/>
      <c r="K5" s="29"/>
      <c r="L5" s="24"/>
      <c r="M5" s="18" t="s">
        <v>133</v>
      </c>
    </row>
    <row r="6" spans="1:13" s="16" customFormat="1" ht="21.75" customHeight="1">
      <c r="D6" s="17"/>
      <c r="E6" s="17"/>
      <c r="G6" s="71" t="s">
        <v>74</v>
      </c>
      <c r="H6" s="71"/>
      <c r="I6" s="71"/>
      <c r="K6" s="71" t="s">
        <v>73</v>
      </c>
      <c r="L6" s="71"/>
      <c r="M6" s="71"/>
    </row>
    <row r="7" spans="1:13" s="16" customFormat="1" ht="21.75" customHeight="1">
      <c r="D7" s="17"/>
      <c r="E7" s="19" t="s">
        <v>0</v>
      </c>
      <c r="G7" s="19">
        <v>2025</v>
      </c>
      <c r="H7" s="21"/>
      <c r="I7" s="19">
        <v>2024</v>
      </c>
      <c r="J7" s="21"/>
      <c r="K7" s="19">
        <v>2025</v>
      </c>
      <c r="L7" s="21"/>
      <c r="M7" s="19">
        <v>2024</v>
      </c>
    </row>
    <row r="8" spans="1:13" ht="21.75" customHeight="1">
      <c r="A8" s="23" t="s">
        <v>54</v>
      </c>
      <c r="D8" s="27"/>
      <c r="E8" s="28"/>
      <c r="F8" s="28"/>
    </row>
    <row r="9" spans="1:13" ht="21.75" customHeight="1">
      <c r="A9" s="23" t="s">
        <v>25</v>
      </c>
      <c r="D9" s="27"/>
      <c r="E9" s="28"/>
      <c r="F9" s="28"/>
    </row>
    <row r="10" spans="1:13" ht="21.75" customHeight="1">
      <c r="A10" s="24" t="s">
        <v>26</v>
      </c>
      <c r="D10" s="31"/>
      <c r="E10" s="31">
        <v>2</v>
      </c>
      <c r="F10" s="31"/>
      <c r="G10" s="33">
        <v>1674843</v>
      </c>
      <c r="H10" s="33"/>
      <c r="I10" s="33">
        <v>1799023</v>
      </c>
      <c r="J10" s="33"/>
      <c r="K10" s="33">
        <v>375105</v>
      </c>
      <c r="L10" s="33"/>
      <c r="M10" s="33">
        <v>432785</v>
      </c>
    </row>
    <row r="11" spans="1:13" ht="21.75" customHeight="1">
      <c r="A11" s="24" t="s">
        <v>152</v>
      </c>
      <c r="D11" s="31"/>
      <c r="E11" s="31">
        <v>2</v>
      </c>
      <c r="F11" s="31"/>
      <c r="G11" s="33">
        <v>0</v>
      </c>
      <c r="H11" s="33"/>
      <c r="I11" s="33">
        <v>0</v>
      </c>
      <c r="J11" s="33"/>
      <c r="K11" s="33">
        <v>34164</v>
      </c>
      <c r="L11" s="33"/>
      <c r="M11" s="33">
        <v>0</v>
      </c>
    </row>
    <row r="12" spans="1:13" ht="21.75" customHeight="1">
      <c r="A12" s="32" t="s">
        <v>27</v>
      </c>
      <c r="D12" s="27"/>
      <c r="E12" s="31">
        <v>2</v>
      </c>
      <c r="F12" s="31"/>
      <c r="G12" s="42">
        <v>18333</v>
      </c>
      <c r="H12" s="33"/>
      <c r="I12" s="42">
        <v>31614</v>
      </c>
      <c r="J12" s="33"/>
      <c r="K12" s="42">
        <v>21923</v>
      </c>
      <c r="L12" s="33"/>
      <c r="M12" s="42">
        <v>31555</v>
      </c>
    </row>
    <row r="13" spans="1:13" ht="21.75" customHeight="1">
      <c r="A13" s="23" t="s">
        <v>28</v>
      </c>
      <c r="D13" s="27"/>
      <c r="E13" s="31"/>
      <c r="F13" s="31"/>
      <c r="G13" s="42">
        <f>SUM(G10:G12)</f>
        <v>1693176</v>
      </c>
      <c r="H13" s="33"/>
      <c r="I13" s="42">
        <f>SUM(I10:I12)</f>
        <v>1830637</v>
      </c>
      <c r="J13" s="33"/>
      <c r="K13" s="42">
        <f>SUM(K10:K12)</f>
        <v>431192</v>
      </c>
      <c r="L13" s="33"/>
      <c r="M13" s="42">
        <f>SUM(M10:M12)</f>
        <v>464340</v>
      </c>
    </row>
    <row r="14" spans="1:13" ht="21.75" customHeight="1">
      <c r="A14" s="23" t="s">
        <v>29</v>
      </c>
      <c r="D14" s="27"/>
      <c r="E14" s="31"/>
      <c r="F14" s="31"/>
      <c r="G14" s="33"/>
      <c r="H14" s="33"/>
      <c r="I14" s="33"/>
      <c r="J14" s="33"/>
      <c r="K14" s="33"/>
      <c r="L14" s="33"/>
      <c r="M14" s="33"/>
    </row>
    <row r="15" spans="1:13" ht="21.75" customHeight="1">
      <c r="A15" s="32" t="s">
        <v>30</v>
      </c>
      <c r="D15" s="27"/>
      <c r="E15" s="31">
        <v>2</v>
      </c>
      <c r="F15" s="31"/>
      <c r="G15" s="33">
        <v>1272034</v>
      </c>
      <c r="H15" s="33"/>
      <c r="I15" s="33">
        <v>1401134</v>
      </c>
      <c r="J15" s="33"/>
      <c r="K15" s="33">
        <v>275568</v>
      </c>
      <c r="L15" s="33"/>
      <c r="M15" s="33">
        <v>339120</v>
      </c>
    </row>
    <row r="16" spans="1:13" ht="21.75" customHeight="1">
      <c r="A16" s="32" t="s">
        <v>123</v>
      </c>
      <c r="D16" s="27"/>
      <c r="E16" s="31"/>
      <c r="F16" s="31"/>
      <c r="G16" s="33">
        <v>84499</v>
      </c>
      <c r="H16" s="33"/>
      <c r="I16" s="33">
        <v>94683</v>
      </c>
      <c r="J16" s="33"/>
      <c r="K16" s="33">
        <v>14912</v>
      </c>
      <c r="L16" s="33"/>
      <c r="M16" s="33">
        <v>16289</v>
      </c>
    </row>
    <row r="17" spans="1:16" ht="21.75" customHeight="1">
      <c r="A17" s="32" t="s">
        <v>31</v>
      </c>
      <c r="D17" s="27"/>
      <c r="E17" s="31">
        <v>2</v>
      </c>
      <c r="F17" s="31"/>
      <c r="G17" s="33">
        <v>137564</v>
      </c>
      <c r="H17" s="33"/>
      <c r="I17" s="33">
        <v>149687</v>
      </c>
      <c r="J17" s="33"/>
      <c r="K17" s="33">
        <v>55362</v>
      </c>
      <c r="L17" s="33"/>
      <c r="M17" s="33">
        <v>51809</v>
      </c>
    </row>
    <row r="18" spans="1:16" ht="21.75" customHeight="1">
      <c r="A18" s="32" t="s">
        <v>153</v>
      </c>
      <c r="D18" s="27"/>
      <c r="E18" s="31"/>
      <c r="F18" s="31"/>
      <c r="G18" s="42">
        <v>2711</v>
      </c>
      <c r="H18" s="33"/>
      <c r="I18" s="42">
        <v>9027</v>
      </c>
      <c r="J18" s="33"/>
      <c r="K18" s="42">
        <v>4099</v>
      </c>
      <c r="L18" s="33"/>
      <c r="M18" s="42">
        <v>13318</v>
      </c>
    </row>
    <row r="19" spans="1:16" ht="21.75" customHeight="1">
      <c r="A19" s="23" t="s">
        <v>32</v>
      </c>
      <c r="D19" s="27"/>
      <c r="E19" s="31"/>
      <c r="F19" s="31"/>
      <c r="G19" s="42">
        <f>SUM(G15:G18)</f>
        <v>1496808</v>
      </c>
      <c r="H19" s="33"/>
      <c r="I19" s="42">
        <f>SUM(I15:I18)</f>
        <v>1654531</v>
      </c>
      <c r="J19" s="33"/>
      <c r="K19" s="42">
        <f>SUM(K15:K18)</f>
        <v>349941</v>
      </c>
      <c r="L19" s="33"/>
      <c r="M19" s="42">
        <f>SUM(M15:M18)</f>
        <v>420536</v>
      </c>
    </row>
    <row r="20" spans="1:16" ht="21.75" customHeight="1">
      <c r="A20" s="23" t="s">
        <v>169</v>
      </c>
      <c r="D20" s="27"/>
      <c r="E20" s="31"/>
      <c r="F20" s="31"/>
      <c r="G20" s="33">
        <f>G13-G19</f>
        <v>196368</v>
      </c>
      <c r="H20" s="33"/>
      <c r="I20" s="33">
        <f>I13-I19</f>
        <v>176106</v>
      </c>
      <c r="J20" s="33"/>
      <c r="K20" s="33">
        <f>K13-K19</f>
        <v>81251</v>
      </c>
      <c r="L20" s="33"/>
      <c r="M20" s="33">
        <f>M13-M19</f>
        <v>43804</v>
      </c>
    </row>
    <row r="21" spans="1:16" ht="21.75" customHeight="1">
      <c r="A21" s="24" t="s">
        <v>33</v>
      </c>
      <c r="D21" s="27"/>
      <c r="E21" s="31"/>
      <c r="F21" s="31"/>
      <c r="G21" s="42">
        <v>-39063</v>
      </c>
      <c r="H21" s="33"/>
      <c r="I21" s="42">
        <v>-46011</v>
      </c>
      <c r="J21" s="33"/>
      <c r="K21" s="42">
        <v>-22350</v>
      </c>
      <c r="L21" s="33"/>
      <c r="M21" s="42">
        <v>-24251</v>
      </c>
    </row>
    <row r="22" spans="1:16" ht="21.75" customHeight="1">
      <c r="A22" s="23" t="s">
        <v>64</v>
      </c>
      <c r="D22" s="27"/>
      <c r="E22" s="31"/>
      <c r="F22" s="31"/>
      <c r="G22" s="33">
        <f>SUM(G20:G21)</f>
        <v>157305</v>
      </c>
      <c r="H22" s="33"/>
      <c r="I22" s="33">
        <f>SUM(I20:I21)</f>
        <v>130095</v>
      </c>
      <c r="J22" s="33"/>
      <c r="K22" s="33">
        <f>SUM(K20:K21)</f>
        <v>58901</v>
      </c>
      <c r="L22" s="33"/>
      <c r="M22" s="33">
        <f>SUM(M20:M21)</f>
        <v>19553</v>
      </c>
    </row>
    <row r="23" spans="1:16" ht="21.75" customHeight="1">
      <c r="A23" s="32" t="s">
        <v>139</v>
      </c>
      <c r="D23" s="27"/>
      <c r="E23" s="31">
        <v>8</v>
      </c>
      <c r="F23" s="31"/>
      <c r="G23" s="42">
        <v>-29718</v>
      </c>
      <c r="H23" s="33"/>
      <c r="I23" s="42">
        <v>-14831</v>
      </c>
      <c r="J23" s="33"/>
      <c r="K23" s="42">
        <v>-4800</v>
      </c>
      <c r="L23" s="33"/>
      <c r="M23" s="42">
        <v>-2802</v>
      </c>
    </row>
    <row r="24" spans="1:16" ht="21.75" customHeight="1">
      <c r="A24" s="15" t="s">
        <v>135</v>
      </c>
      <c r="D24" s="27"/>
      <c r="E24" s="31"/>
      <c r="F24" s="31"/>
      <c r="G24" s="43">
        <f>SUM(G22:G23)</f>
        <v>127587</v>
      </c>
      <c r="H24" s="33"/>
      <c r="I24" s="43">
        <f>SUM(I22:I23)</f>
        <v>115264</v>
      </c>
      <c r="J24" s="33"/>
      <c r="K24" s="43">
        <f>SUM(K22:K23)</f>
        <v>54101</v>
      </c>
      <c r="L24" s="33"/>
      <c r="M24" s="43">
        <f>SUM(M22:M23)</f>
        <v>16751</v>
      </c>
    </row>
    <row r="25" spans="1:16" ht="21.75" customHeight="1">
      <c r="A25" s="15"/>
      <c r="D25" s="27"/>
      <c r="E25" s="31"/>
      <c r="F25" s="31"/>
      <c r="G25" s="33"/>
      <c r="H25" s="33"/>
      <c r="I25" s="33"/>
      <c r="J25" s="33"/>
      <c r="K25" s="33"/>
      <c r="L25" s="33"/>
      <c r="M25" s="33"/>
    </row>
    <row r="26" spans="1:16" ht="21.75" customHeight="1">
      <c r="A26" s="15" t="s">
        <v>55</v>
      </c>
      <c r="D26" s="27"/>
      <c r="E26" s="31"/>
      <c r="F26" s="31"/>
      <c r="G26" s="33"/>
      <c r="H26" s="33"/>
      <c r="I26" s="33"/>
      <c r="J26" s="33"/>
      <c r="K26" s="33"/>
      <c r="L26" s="33"/>
      <c r="M26" s="33"/>
    </row>
    <row r="27" spans="1:16" ht="21.75" customHeight="1">
      <c r="A27" s="44" t="s">
        <v>86</v>
      </c>
      <c r="D27" s="27"/>
      <c r="E27" s="31"/>
      <c r="F27" s="31"/>
      <c r="G27" s="33"/>
      <c r="H27" s="33"/>
      <c r="I27" s="33"/>
      <c r="J27" s="33"/>
      <c r="K27" s="33"/>
      <c r="L27" s="33"/>
      <c r="M27" s="33"/>
    </row>
    <row r="28" spans="1:16" s="23" customFormat="1" ht="21.75" customHeight="1">
      <c r="A28" s="15" t="s">
        <v>87</v>
      </c>
      <c r="D28" s="45"/>
      <c r="E28" s="46"/>
      <c r="F28" s="46"/>
      <c r="G28" s="33"/>
      <c r="H28" s="33"/>
      <c r="I28" s="33"/>
      <c r="J28" s="33"/>
      <c r="K28" s="33"/>
      <c r="L28" s="33"/>
      <c r="M28" s="33"/>
      <c r="O28" s="24"/>
      <c r="P28" s="24"/>
    </row>
    <row r="29" spans="1:16" ht="21.75" customHeight="1">
      <c r="A29" s="32" t="s">
        <v>84</v>
      </c>
      <c r="D29" s="27"/>
      <c r="E29" s="31"/>
      <c r="F29" s="31"/>
      <c r="G29" s="24"/>
      <c r="I29" s="24"/>
      <c r="K29" s="24"/>
    </row>
    <row r="30" spans="1:16" ht="21.75" customHeight="1">
      <c r="A30" s="32" t="s">
        <v>85</v>
      </c>
      <c r="D30" s="27"/>
      <c r="E30" s="31"/>
      <c r="F30" s="31"/>
      <c r="G30" s="42">
        <v>-98072</v>
      </c>
      <c r="H30" s="33"/>
      <c r="I30" s="42">
        <v>-414099</v>
      </c>
      <c r="J30" s="33"/>
      <c r="K30" s="42">
        <v>0</v>
      </c>
      <c r="L30" s="33"/>
      <c r="M30" s="42">
        <v>0</v>
      </c>
    </row>
    <row r="31" spans="1:16" ht="21.75" customHeight="1">
      <c r="A31" s="32" t="s">
        <v>83</v>
      </c>
      <c r="D31" s="27"/>
      <c r="E31" s="31"/>
      <c r="F31" s="31"/>
      <c r="G31" s="33"/>
      <c r="H31" s="33"/>
      <c r="I31" s="33"/>
      <c r="J31" s="33"/>
      <c r="K31" s="33"/>
      <c r="L31" s="33"/>
      <c r="M31" s="33"/>
    </row>
    <row r="32" spans="1:16" ht="21.75" customHeight="1">
      <c r="A32" s="15" t="s">
        <v>94</v>
      </c>
      <c r="D32" s="27"/>
      <c r="E32" s="31"/>
      <c r="F32" s="31"/>
      <c r="G32" s="42">
        <f>SUM(G28:G30)</f>
        <v>-98072</v>
      </c>
      <c r="H32" s="33"/>
      <c r="I32" s="42">
        <f>SUM(I28:I30)</f>
        <v>-414099</v>
      </c>
      <c r="J32" s="33"/>
      <c r="K32" s="42">
        <f>SUM(K28:K30)</f>
        <v>0</v>
      </c>
      <c r="L32" s="33"/>
      <c r="M32" s="42">
        <f>SUM(M28:M30)</f>
        <v>0</v>
      </c>
    </row>
    <row r="33" spans="1:16" ht="21.75" customHeight="1">
      <c r="A33" s="15" t="s">
        <v>136</v>
      </c>
      <c r="D33" s="27"/>
      <c r="E33" s="31"/>
      <c r="F33" s="31"/>
      <c r="G33" s="42">
        <f>SUM(G32)</f>
        <v>-98072</v>
      </c>
      <c r="H33" s="33"/>
      <c r="I33" s="42">
        <f>SUM(I32)</f>
        <v>-414099</v>
      </c>
      <c r="J33" s="33"/>
      <c r="K33" s="42">
        <f>SUM(K32)</f>
        <v>0</v>
      </c>
      <c r="L33" s="33"/>
      <c r="M33" s="42">
        <f>SUM(M32)</f>
        <v>0</v>
      </c>
    </row>
    <row r="34" spans="1:16" ht="21.75" customHeight="1" thickBot="1">
      <c r="A34" s="15" t="s">
        <v>137</v>
      </c>
      <c r="D34" s="27"/>
      <c r="E34" s="31"/>
      <c r="F34" s="31"/>
      <c r="G34" s="47">
        <f>SUM(G24,G33)</f>
        <v>29515</v>
      </c>
      <c r="H34" s="33"/>
      <c r="I34" s="47">
        <f>SUM(I24,I33)</f>
        <v>-298835</v>
      </c>
      <c r="J34" s="33"/>
      <c r="K34" s="47">
        <f>SUM(K24,K33)</f>
        <v>54101</v>
      </c>
      <c r="L34" s="33"/>
      <c r="M34" s="47">
        <f>SUM(M24,M33)</f>
        <v>16751</v>
      </c>
    </row>
    <row r="35" spans="1:16" ht="21.75" customHeight="1" thickTop="1">
      <c r="D35" s="27"/>
      <c r="E35" s="31"/>
      <c r="F35" s="31"/>
      <c r="G35" s="33"/>
      <c r="H35" s="33"/>
      <c r="I35" s="33"/>
      <c r="J35" s="33"/>
      <c r="K35" s="33"/>
      <c r="L35" s="33"/>
      <c r="M35" s="33"/>
    </row>
    <row r="36" spans="1:16" ht="21.75" customHeight="1">
      <c r="D36" s="27"/>
      <c r="E36" s="31"/>
      <c r="F36" s="31"/>
      <c r="G36" s="33"/>
      <c r="H36" s="33"/>
      <c r="I36" s="33"/>
      <c r="J36" s="33"/>
      <c r="K36" s="33"/>
      <c r="L36" s="33"/>
      <c r="M36" s="33"/>
    </row>
    <row r="37" spans="1:16" ht="21.75" customHeight="1">
      <c r="A37" s="24" t="str">
        <f>bs!$A$35</f>
        <v>The accompanying condensed notes to interim financial statements are an integral part of the financial statements.</v>
      </c>
      <c r="D37" s="27"/>
      <c r="E37" s="28"/>
      <c r="F37" s="28"/>
    </row>
    <row r="38" spans="1:16" ht="21.75" customHeight="1">
      <c r="M38" s="38" t="s">
        <v>134</v>
      </c>
    </row>
    <row r="39" spans="1:16" s="15" customFormat="1" ht="21.75" customHeight="1">
      <c r="A39" s="11" t="s">
        <v>103</v>
      </c>
      <c r="B39" s="11"/>
      <c r="C39" s="39"/>
      <c r="D39" s="39"/>
      <c r="E39" s="13"/>
      <c r="F39" s="13"/>
      <c r="G39" s="14"/>
      <c r="I39" s="14"/>
      <c r="K39" s="14"/>
      <c r="O39" s="24"/>
      <c r="P39" s="24"/>
    </row>
    <row r="40" spans="1:16" s="15" customFormat="1" ht="21.75" customHeight="1">
      <c r="A40" s="11" t="s">
        <v>117</v>
      </c>
      <c r="B40" s="11"/>
      <c r="C40" s="39"/>
      <c r="D40" s="39"/>
      <c r="E40" s="13"/>
      <c r="F40" s="13"/>
      <c r="G40" s="14"/>
      <c r="I40" s="14"/>
      <c r="K40" s="14"/>
      <c r="O40" s="24"/>
      <c r="P40" s="24"/>
    </row>
    <row r="41" spans="1:16" s="12" customFormat="1" ht="21.75" customHeight="1">
      <c r="A41" s="11" t="str">
        <f>A4</f>
        <v>For the three-month period ended 30 September 2025</v>
      </c>
      <c r="B41" s="11"/>
      <c r="C41" s="11"/>
      <c r="D41" s="11"/>
      <c r="G41" s="14"/>
      <c r="H41" s="15"/>
      <c r="I41" s="14"/>
      <c r="J41" s="15"/>
      <c r="K41" s="14"/>
      <c r="L41" s="15"/>
      <c r="M41" s="40"/>
      <c r="O41" s="24"/>
      <c r="P41" s="24"/>
    </row>
    <row r="42" spans="1:16" s="16" customFormat="1" ht="21.75" customHeight="1">
      <c r="D42" s="17"/>
      <c r="E42" s="17"/>
      <c r="G42" s="29"/>
      <c r="H42" s="24"/>
      <c r="I42" s="29"/>
      <c r="J42" s="24"/>
      <c r="K42" s="29"/>
      <c r="L42" s="24"/>
      <c r="M42" s="18" t="s">
        <v>133</v>
      </c>
      <c r="O42" s="24"/>
      <c r="P42" s="24"/>
    </row>
    <row r="43" spans="1:16" s="16" customFormat="1" ht="21.75" customHeight="1">
      <c r="D43" s="17"/>
      <c r="E43" s="17"/>
      <c r="G43" s="71" t="s">
        <v>74</v>
      </c>
      <c r="H43" s="71"/>
      <c r="I43" s="71"/>
      <c r="K43" s="71" t="s">
        <v>73</v>
      </c>
      <c r="L43" s="71"/>
      <c r="M43" s="71"/>
      <c r="O43" s="24"/>
      <c r="P43" s="24"/>
    </row>
    <row r="44" spans="1:16" s="16" customFormat="1" ht="21.75" customHeight="1">
      <c r="D44" s="17"/>
      <c r="E44" s="28"/>
      <c r="G44" s="19">
        <f>G7</f>
        <v>2025</v>
      </c>
      <c r="H44" s="21"/>
      <c r="I44" s="19">
        <f>I7</f>
        <v>2024</v>
      </c>
      <c r="J44" s="21"/>
      <c r="K44" s="19">
        <f>K7</f>
        <v>2025</v>
      </c>
      <c r="L44" s="21"/>
      <c r="M44" s="19">
        <f>M7</f>
        <v>2024</v>
      </c>
      <c r="O44" s="24"/>
      <c r="P44" s="24"/>
    </row>
    <row r="45" spans="1:16" ht="21.75" customHeight="1">
      <c r="A45" s="23" t="s">
        <v>157</v>
      </c>
      <c r="D45" s="27"/>
      <c r="E45" s="28"/>
      <c r="F45" s="28"/>
    </row>
    <row r="46" spans="1:16" ht="21.75" customHeight="1" thickBot="1">
      <c r="A46" s="24" t="s">
        <v>104</v>
      </c>
      <c r="D46" s="27"/>
      <c r="E46" s="28"/>
      <c r="F46" s="28"/>
      <c r="G46" s="33">
        <v>121322</v>
      </c>
      <c r="H46" s="35"/>
      <c r="I46" s="33">
        <v>99151</v>
      </c>
      <c r="J46" s="35"/>
      <c r="K46" s="47">
        <f>K34</f>
        <v>54101</v>
      </c>
      <c r="L46" s="35"/>
      <c r="M46" s="47">
        <f>M34</f>
        <v>16751</v>
      </c>
    </row>
    <row r="47" spans="1:16" ht="21.75" customHeight="1" thickTop="1">
      <c r="A47" s="24" t="s">
        <v>102</v>
      </c>
      <c r="D47" s="27"/>
      <c r="E47" s="31"/>
      <c r="F47" s="31"/>
      <c r="G47" s="33">
        <v>6265</v>
      </c>
      <c r="H47" s="33"/>
      <c r="I47" s="33">
        <v>16113</v>
      </c>
      <c r="J47" s="33"/>
      <c r="K47" s="33"/>
      <c r="L47" s="33"/>
      <c r="M47" s="33"/>
    </row>
    <row r="48" spans="1:16" ht="21.75" customHeight="1" thickBot="1">
      <c r="D48" s="27"/>
      <c r="E48" s="31"/>
      <c r="F48" s="31"/>
      <c r="G48" s="48">
        <f>SUM(G46:G47)</f>
        <v>127587</v>
      </c>
      <c r="H48" s="33"/>
      <c r="I48" s="48">
        <f>SUM(I46:I47)</f>
        <v>115264</v>
      </c>
      <c r="J48" s="33"/>
      <c r="K48" s="33"/>
      <c r="L48" s="33"/>
      <c r="M48" s="33"/>
    </row>
    <row r="49" spans="1:16" ht="21.75" customHeight="1" thickTop="1">
      <c r="D49" s="27"/>
      <c r="E49" s="31"/>
      <c r="F49" s="31"/>
      <c r="G49" s="49">
        <f>G48-G24</f>
        <v>0</v>
      </c>
      <c r="H49" s="41"/>
      <c r="I49" s="49">
        <f>I48-I24</f>
        <v>0</v>
      </c>
      <c r="J49" s="41"/>
      <c r="K49" s="41"/>
      <c r="L49" s="41"/>
      <c r="M49" s="41"/>
    </row>
    <row r="50" spans="1:16" ht="21.75" customHeight="1">
      <c r="A50" s="23" t="s">
        <v>105</v>
      </c>
      <c r="D50" s="27"/>
      <c r="E50" s="28"/>
      <c r="F50" s="28"/>
      <c r="G50" s="41"/>
      <c r="H50" s="41"/>
      <c r="I50" s="41"/>
      <c r="J50" s="41"/>
      <c r="K50" s="41"/>
      <c r="L50" s="41"/>
      <c r="M50" s="41"/>
    </row>
    <row r="51" spans="1:16" ht="21.75" customHeight="1" thickBot="1">
      <c r="A51" s="24" t="s">
        <v>104</v>
      </c>
      <c r="D51" s="27"/>
      <c r="E51" s="28"/>
      <c r="F51" s="28"/>
      <c r="G51" s="33">
        <v>23869</v>
      </c>
      <c r="H51" s="35"/>
      <c r="I51" s="33">
        <v>-305151</v>
      </c>
      <c r="J51" s="35"/>
      <c r="K51" s="47">
        <f>SUM(K34)</f>
        <v>54101</v>
      </c>
      <c r="L51" s="35"/>
      <c r="M51" s="47">
        <f>SUM(M34)</f>
        <v>16751</v>
      </c>
    </row>
    <row r="52" spans="1:16" ht="21.75" customHeight="1" thickTop="1">
      <c r="A52" s="24" t="s">
        <v>102</v>
      </c>
      <c r="D52" s="27"/>
      <c r="E52" s="31"/>
      <c r="F52" s="31"/>
      <c r="G52" s="33">
        <v>5646</v>
      </c>
      <c r="H52" s="33"/>
      <c r="I52" s="33">
        <v>6316</v>
      </c>
      <c r="J52" s="33"/>
      <c r="K52" s="33"/>
      <c r="L52" s="33"/>
      <c r="M52" s="33"/>
    </row>
    <row r="53" spans="1:16" ht="21.75" customHeight="1" thickBot="1">
      <c r="D53" s="27"/>
      <c r="E53" s="31"/>
      <c r="F53" s="31"/>
      <c r="G53" s="48">
        <f>SUM(G51:G52)</f>
        <v>29515</v>
      </c>
      <c r="H53" s="33"/>
      <c r="I53" s="48">
        <f>SUM(I51:I52)</f>
        <v>-298835</v>
      </c>
      <c r="J53" s="33"/>
      <c r="K53" s="33"/>
      <c r="L53" s="33"/>
      <c r="M53" s="33"/>
    </row>
    <row r="54" spans="1:16" ht="21.75" customHeight="1" thickTop="1">
      <c r="G54" s="50">
        <f>G53-G34</f>
        <v>0</v>
      </c>
      <c r="H54" s="33"/>
      <c r="I54" s="50">
        <f>I53-I34</f>
        <v>0</v>
      </c>
      <c r="J54" s="33"/>
      <c r="K54" s="33"/>
      <c r="L54" s="33"/>
      <c r="M54" s="33"/>
    </row>
    <row r="55" spans="1:16" ht="21.75" customHeight="1">
      <c r="G55" s="33"/>
      <c r="H55" s="33"/>
      <c r="I55" s="33"/>
      <c r="J55" s="33"/>
      <c r="K55" s="33"/>
      <c r="L55" s="33"/>
      <c r="M55" s="41" t="s">
        <v>159</v>
      </c>
    </row>
    <row r="56" spans="1:16" ht="21.75" customHeight="1">
      <c r="A56" s="23" t="s">
        <v>154</v>
      </c>
      <c r="G56" s="33"/>
      <c r="H56" s="33"/>
      <c r="I56" s="33"/>
      <c r="J56" s="33"/>
      <c r="K56" s="33"/>
      <c r="L56" s="33"/>
      <c r="M56" s="33"/>
    </row>
    <row r="57" spans="1:16" ht="21.75" customHeight="1">
      <c r="A57" s="24" t="s">
        <v>155</v>
      </c>
      <c r="D57" s="27"/>
      <c r="E57" s="28"/>
      <c r="F57" s="28"/>
      <c r="G57" s="35"/>
      <c r="H57" s="35"/>
      <c r="I57" s="35"/>
      <c r="J57" s="35"/>
      <c r="K57" s="35"/>
      <c r="M57" s="35"/>
    </row>
    <row r="58" spans="1:16" ht="21.75" customHeight="1" thickBot="1">
      <c r="A58" s="24" t="s">
        <v>156</v>
      </c>
      <c r="G58" s="51">
        <f>G46/bs!G80</f>
        <v>0.37152656561016689</v>
      </c>
      <c r="H58" s="33"/>
      <c r="I58" s="51">
        <f>I46/bs!I80</f>
        <v>0.30363190935538203</v>
      </c>
      <c r="J58" s="33"/>
      <c r="K58" s="51">
        <f>K46/bs!K80</f>
        <v>0.16567447557801254</v>
      </c>
      <c r="L58" s="33"/>
      <c r="M58" s="51">
        <f>M46/bs!M80</f>
        <v>5.1296891747052521E-2</v>
      </c>
    </row>
    <row r="59" spans="1:16" ht="21.75" customHeight="1" thickTop="1"/>
    <row r="61" spans="1:16" ht="21.75" customHeight="1">
      <c r="A61" s="24" t="str">
        <f>bs!$A$35</f>
        <v>The accompanying condensed notes to interim financial statements are an integral part of the financial statements.</v>
      </c>
    </row>
    <row r="62" spans="1:16" ht="21.75" customHeight="1">
      <c r="M62" s="38" t="s">
        <v>134</v>
      </c>
    </row>
    <row r="63" spans="1:16" s="15" customFormat="1" ht="21.75" customHeight="1">
      <c r="A63" s="11" t="s">
        <v>103</v>
      </c>
      <c r="B63" s="11"/>
      <c r="C63" s="39"/>
      <c r="D63" s="39"/>
      <c r="E63" s="13"/>
      <c r="F63" s="13"/>
      <c r="G63" s="14"/>
      <c r="I63" s="14"/>
      <c r="K63" s="14"/>
      <c r="O63" s="24"/>
      <c r="P63" s="24"/>
    </row>
    <row r="64" spans="1:16" s="15" customFormat="1" ht="21.75" customHeight="1">
      <c r="A64" s="11" t="s">
        <v>69</v>
      </c>
      <c r="B64" s="11"/>
      <c r="C64" s="39"/>
      <c r="D64" s="39"/>
      <c r="E64" s="13"/>
      <c r="F64" s="13"/>
      <c r="G64" s="14"/>
      <c r="I64" s="14"/>
      <c r="K64" s="14"/>
      <c r="O64" s="24"/>
      <c r="P64" s="24"/>
    </row>
    <row r="65" spans="1:16" s="12" customFormat="1" ht="21.75" customHeight="1">
      <c r="A65" s="11" t="s">
        <v>226</v>
      </c>
      <c r="B65" s="11"/>
      <c r="C65" s="11"/>
      <c r="D65" s="11"/>
      <c r="G65" s="14"/>
      <c r="H65" s="15"/>
      <c r="I65" s="14"/>
      <c r="J65" s="15"/>
      <c r="K65" s="14"/>
      <c r="L65" s="15"/>
      <c r="M65" s="40"/>
      <c r="O65" s="24"/>
      <c r="P65" s="24"/>
    </row>
    <row r="66" spans="1:16" s="16" customFormat="1" ht="21.75" customHeight="1">
      <c r="D66" s="17"/>
      <c r="E66" s="17"/>
      <c r="G66" s="29"/>
      <c r="H66" s="24"/>
      <c r="I66" s="29"/>
      <c r="J66" s="24"/>
      <c r="K66" s="29"/>
      <c r="L66" s="24"/>
      <c r="M66" s="18" t="s">
        <v>133</v>
      </c>
      <c r="O66" s="24"/>
      <c r="P66" s="24"/>
    </row>
    <row r="67" spans="1:16" s="16" customFormat="1" ht="21.75" customHeight="1">
      <c r="D67" s="17"/>
      <c r="E67" s="17"/>
      <c r="G67" s="71" t="s">
        <v>74</v>
      </c>
      <c r="H67" s="71"/>
      <c r="I67" s="71"/>
      <c r="K67" s="71" t="s">
        <v>73</v>
      </c>
      <c r="L67" s="71"/>
      <c r="M67" s="71"/>
      <c r="O67" s="24"/>
      <c r="P67" s="24"/>
    </row>
    <row r="68" spans="1:16" s="16" customFormat="1" ht="21.75" customHeight="1">
      <c r="D68" s="17"/>
      <c r="E68" s="19" t="s">
        <v>0</v>
      </c>
      <c r="G68" s="19">
        <v>2025</v>
      </c>
      <c r="H68" s="21"/>
      <c r="I68" s="19">
        <v>2024</v>
      </c>
      <c r="J68" s="21"/>
      <c r="K68" s="19">
        <v>2025</v>
      </c>
      <c r="L68" s="21"/>
      <c r="M68" s="19">
        <v>2024</v>
      </c>
      <c r="O68" s="24"/>
      <c r="P68" s="24"/>
    </row>
    <row r="69" spans="1:16" ht="21.75" customHeight="1">
      <c r="A69" s="23" t="s">
        <v>54</v>
      </c>
      <c r="D69" s="27"/>
      <c r="E69" s="28"/>
      <c r="F69" s="28"/>
    </row>
    <row r="70" spans="1:16" ht="21.75" customHeight="1">
      <c r="A70" s="23" t="s">
        <v>25</v>
      </c>
      <c r="D70" s="27"/>
      <c r="E70" s="28"/>
      <c r="F70" s="28"/>
    </row>
    <row r="71" spans="1:16" ht="21.75" customHeight="1">
      <c r="A71" s="24" t="s">
        <v>26</v>
      </c>
      <c r="D71" s="31"/>
      <c r="E71" s="31">
        <v>2</v>
      </c>
      <c r="F71" s="31"/>
      <c r="G71" s="33">
        <v>5163532</v>
      </c>
      <c r="H71" s="33"/>
      <c r="I71" s="33">
        <v>5485684</v>
      </c>
      <c r="J71" s="33"/>
      <c r="K71" s="33">
        <v>1153453</v>
      </c>
      <c r="L71" s="33"/>
      <c r="M71" s="33">
        <v>1301078</v>
      </c>
    </row>
    <row r="72" spans="1:16" ht="21.75" customHeight="1">
      <c r="A72" s="24" t="s">
        <v>152</v>
      </c>
      <c r="D72" s="31"/>
      <c r="E72" s="31">
        <v>2</v>
      </c>
      <c r="F72" s="31"/>
      <c r="G72" s="33">
        <v>0</v>
      </c>
      <c r="H72" s="33"/>
      <c r="I72" s="33">
        <v>0</v>
      </c>
      <c r="J72" s="33"/>
      <c r="K72" s="33">
        <v>253888</v>
      </c>
      <c r="L72" s="33"/>
      <c r="M72" s="33">
        <v>0</v>
      </c>
    </row>
    <row r="73" spans="1:16" ht="21.75" customHeight="1">
      <c r="A73" s="32" t="s">
        <v>27</v>
      </c>
      <c r="D73" s="27"/>
      <c r="E73" s="31">
        <v>2</v>
      </c>
      <c r="F73" s="31"/>
      <c r="G73" s="42">
        <v>53091</v>
      </c>
      <c r="H73" s="33"/>
      <c r="I73" s="42">
        <v>65981</v>
      </c>
      <c r="J73" s="33"/>
      <c r="K73" s="42">
        <v>65748</v>
      </c>
      <c r="L73" s="33"/>
      <c r="M73" s="42">
        <v>63964</v>
      </c>
    </row>
    <row r="74" spans="1:16" ht="21.75" customHeight="1">
      <c r="A74" s="23" t="s">
        <v>28</v>
      </c>
      <c r="D74" s="27"/>
      <c r="E74" s="31"/>
      <c r="F74" s="31"/>
      <c r="G74" s="42">
        <f>SUM(G71:G73)</f>
        <v>5216623</v>
      </c>
      <c r="H74" s="33"/>
      <c r="I74" s="42">
        <f>SUM(I71:I73)</f>
        <v>5551665</v>
      </c>
      <c r="J74" s="33"/>
      <c r="K74" s="42">
        <f>SUM(K71:K73)</f>
        <v>1473089</v>
      </c>
      <c r="L74" s="33"/>
      <c r="M74" s="42">
        <f>SUM(M71:M73)</f>
        <v>1365042</v>
      </c>
    </row>
    <row r="75" spans="1:16" ht="21.75" customHeight="1">
      <c r="A75" s="23" t="s">
        <v>29</v>
      </c>
      <c r="D75" s="27"/>
      <c r="E75" s="31"/>
      <c r="F75" s="31"/>
      <c r="G75" s="33"/>
      <c r="H75" s="33"/>
      <c r="I75" s="33"/>
      <c r="J75" s="33"/>
      <c r="K75" s="33"/>
      <c r="L75" s="33"/>
      <c r="M75" s="33"/>
    </row>
    <row r="76" spans="1:16" ht="21.75" customHeight="1">
      <c r="A76" s="32" t="s">
        <v>30</v>
      </c>
      <c r="D76" s="27"/>
      <c r="E76" s="31">
        <v>2</v>
      </c>
      <c r="F76" s="31"/>
      <c r="G76" s="33">
        <v>3951664</v>
      </c>
      <c r="H76" s="33"/>
      <c r="I76" s="33">
        <v>4256377</v>
      </c>
      <c r="J76" s="33"/>
      <c r="K76" s="33">
        <v>872885</v>
      </c>
      <c r="L76" s="33"/>
      <c r="M76" s="33">
        <v>1026172</v>
      </c>
    </row>
    <row r="77" spans="1:16" ht="21.75" customHeight="1">
      <c r="A77" s="32" t="s">
        <v>123</v>
      </c>
      <c r="D77" s="27"/>
      <c r="E77" s="31"/>
      <c r="F77" s="31"/>
      <c r="G77" s="33">
        <v>262170</v>
      </c>
      <c r="H77" s="33"/>
      <c r="I77" s="33">
        <v>264873</v>
      </c>
      <c r="J77" s="33"/>
      <c r="K77" s="33">
        <v>43867</v>
      </c>
      <c r="L77" s="33"/>
      <c r="M77" s="33">
        <v>42516</v>
      </c>
    </row>
    <row r="78" spans="1:16" ht="21.75" customHeight="1">
      <c r="A78" s="32" t="s">
        <v>31</v>
      </c>
      <c r="D78" s="27"/>
      <c r="E78" s="31">
        <v>2</v>
      </c>
      <c r="F78" s="31"/>
      <c r="G78" s="33">
        <v>421627</v>
      </c>
      <c r="H78" s="33"/>
      <c r="I78" s="33">
        <v>433520</v>
      </c>
      <c r="J78" s="33"/>
      <c r="K78" s="33">
        <v>153355</v>
      </c>
      <c r="L78" s="33"/>
      <c r="M78" s="33">
        <v>147527</v>
      </c>
    </row>
    <row r="79" spans="1:16" ht="21.75" customHeight="1">
      <c r="A79" s="32" t="s">
        <v>153</v>
      </c>
      <c r="D79" s="27"/>
      <c r="E79" s="31"/>
      <c r="F79" s="31"/>
      <c r="G79" s="42">
        <v>18926</v>
      </c>
      <c r="H79" s="33"/>
      <c r="I79" s="42">
        <v>3226</v>
      </c>
      <c r="J79" s="33"/>
      <c r="K79" s="42">
        <v>22300</v>
      </c>
      <c r="L79" s="33"/>
      <c r="M79" s="42">
        <v>7090</v>
      </c>
    </row>
    <row r="80" spans="1:16" ht="21.75" customHeight="1">
      <c r="A80" s="23" t="s">
        <v>32</v>
      </c>
      <c r="D80" s="27"/>
      <c r="E80" s="31"/>
      <c r="F80" s="31"/>
      <c r="G80" s="42">
        <f>SUM(G76:G79)</f>
        <v>4654387</v>
      </c>
      <c r="H80" s="33"/>
      <c r="I80" s="42">
        <f>SUM(I76:I79)</f>
        <v>4957996</v>
      </c>
      <c r="J80" s="33"/>
      <c r="K80" s="42">
        <f>SUM(K76:K79)</f>
        <v>1092407</v>
      </c>
      <c r="L80" s="33"/>
      <c r="M80" s="42">
        <f>SUM(M76:M79)</f>
        <v>1223305</v>
      </c>
    </row>
    <row r="81" spans="1:16" ht="21.75" customHeight="1">
      <c r="A81" s="23" t="s">
        <v>169</v>
      </c>
      <c r="D81" s="27"/>
      <c r="E81" s="31"/>
      <c r="F81" s="31"/>
      <c r="G81" s="33">
        <f>G74-G80</f>
        <v>562236</v>
      </c>
      <c r="H81" s="33"/>
      <c r="I81" s="33">
        <f>I74-I80</f>
        <v>593669</v>
      </c>
      <c r="J81" s="33"/>
      <c r="K81" s="33">
        <f>K74-K80</f>
        <v>380682</v>
      </c>
      <c r="L81" s="33"/>
      <c r="M81" s="33">
        <f>M74-M80</f>
        <v>141737</v>
      </c>
    </row>
    <row r="82" spans="1:16" ht="21.75" customHeight="1">
      <c r="A82" s="24" t="s">
        <v>33</v>
      </c>
      <c r="D82" s="27"/>
      <c r="E82" s="31"/>
      <c r="F82" s="31"/>
      <c r="G82" s="42">
        <v>-129437</v>
      </c>
      <c r="H82" s="33"/>
      <c r="I82" s="42">
        <v>-143176</v>
      </c>
      <c r="J82" s="33"/>
      <c r="K82" s="42">
        <v>-71360</v>
      </c>
      <c r="L82" s="33"/>
      <c r="M82" s="42">
        <v>-74055</v>
      </c>
    </row>
    <row r="83" spans="1:16" ht="21.75" customHeight="1">
      <c r="A83" s="23" t="s">
        <v>64</v>
      </c>
      <c r="D83" s="27"/>
      <c r="E83" s="31"/>
      <c r="F83" s="31"/>
      <c r="G83" s="33">
        <f>SUM(G81:G82)</f>
        <v>432799</v>
      </c>
      <c r="H83" s="33"/>
      <c r="I83" s="33">
        <f>SUM(I81:I82)</f>
        <v>450493</v>
      </c>
      <c r="J83" s="33"/>
      <c r="K83" s="33">
        <f>SUM(K81:K82)</f>
        <v>309322</v>
      </c>
      <c r="L83" s="33"/>
      <c r="M83" s="33">
        <f>SUM(M81:M82)</f>
        <v>67682</v>
      </c>
    </row>
    <row r="84" spans="1:16" ht="21.75" customHeight="1">
      <c r="A84" s="32" t="s">
        <v>139</v>
      </c>
      <c r="D84" s="27"/>
      <c r="E84" s="31">
        <v>8</v>
      </c>
      <c r="F84" s="31"/>
      <c r="G84" s="42">
        <v>-83162</v>
      </c>
      <c r="H84" s="33"/>
      <c r="I84" s="42">
        <v>-63071</v>
      </c>
      <c r="J84" s="33"/>
      <c r="K84" s="42">
        <v>-9234</v>
      </c>
      <c r="L84" s="33"/>
      <c r="M84" s="42">
        <v>-10032</v>
      </c>
    </row>
    <row r="85" spans="1:16" ht="21.75" customHeight="1">
      <c r="A85" s="15" t="s">
        <v>135</v>
      </c>
      <c r="D85" s="27"/>
      <c r="E85" s="31"/>
      <c r="F85" s="31"/>
      <c r="G85" s="43">
        <f>SUM(G83:G84)</f>
        <v>349637</v>
      </c>
      <c r="H85" s="33"/>
      <c r="I85" s="43">
        <f>SUM(I83:I84)</f>
        <v>387422</v>
      </c>
      <c r="J85" s="33"/>
      <c r="K85" s="43">
        <f>SUM(K83:K84)</f>
        <v>300088</v>
      </c>
      <c r="L85" s="33"/>
      <c r="M85" s="43">
        <f>SUM(M83:M84)</f>
        <v>57650</v>
      </c>
    </row>
    <row r="86" spans="1:16" ht="21.75" customHeight="1">
      <c r="A86" s="15"/>
      <c r="D86" s="27"/>
      <c r="E86" s="31"/>
      <c r="F86" s="31"/>
      <c r="G86" s="33"/>
      <c r="H86" s="33"/>
      <c r="I86" s="33"/>
      <c r="J86" s="33"/>
      <c r="K86" s="33"/>
      <c r="L86" s="33"/>
      <c r="M86" s="33"/>
    </row>
    <row r="87" spans="1:16" ht="21.75" customHeight="1">
      <c r="A87" s="15" t="s">
        <v>55</v>
      </c>
      <c r="D87" s="27"/>
      <c r="E87" s="31"/>
      <c r="F87" s="31"/>
      <c r="G87" s="33"/>
      <c r="H87" s="33"/>
      <c r="I87" s="33"/>
      <c r="J87" s="33"/>
      <c r="K87" s="33"/>
      <c r="L87" s="33"/>
      <c r="M87" s="33"/>
    </row>
    <row r="88" spans="1:16" ht="21.75" customHeight="1">
      <c r="A88" s="44" t="s">
        <v>86</v>
      </c>
      <c r="D88" s="27"/>
      <c r="E88" s="31"/>
      <c r="F88" s="31"/>
      <c r="G88" s="33"/>
      <c r="H88" s="33"/>
      <c r="I88" s="33"/>
      <c r="J88" s="33"/>
      <c r="K88" s="33"/>
      <c r="L88" s="33"/>
      <c r="M88" s="33"/>
    </row>
    <row r="89" spans="1:16" s="23" customFormat="1" ht="21.75" customHeight="1">
      <c r="A89" s="15" t="s">
        <v>87</v>
      </c>
      <c r="D89" s="45"/>
      <c r="E89" s="46"/>
      <c r="F89" s="46"/>
      <c r="G89" s="33"/>
      <c r="H89" s="33"/>
      <c r="I89" s="33"/>
      <c r="J89" s="33"/>
      <c r="K89" s="33"/>
      <c r="L89" s="33"/>
      <c r="M89" s="33"/>
      <c r="O89" s="24"/>
      <c r="P89" s="24"/>
    </row>
    <row r="90" spans="1:16" ht="21.75" customHeight="1">
      <c r="A90" s="32" t="s">
        <v>84</v>
      </c>
      <c r="D90" s="27"/>
      <c r="E90" s="31"/>
      <c r="F90" s="31"/>
      <c r="G90" s="24"/>
      <c r="I90" s="24"/>
      <c r="K90" s="24"/>
    </row>
    <row r="91" spans="1:16" ht="21.75" customHeight="1">
      <c r="A91" s="32" t="s">
        <v>85</v>
      </c>
      <c r="D91" s="27"/>
      <c r="E91" s="31"/>
      <c r="F91" s="31"/>
      <c r="G91" s="42">
        <v>-204284</v>
      </c>
      <c r="H91" s="33"/>
      <c r="I91" s="42">
        <v>-138706</v>
      </c>
      <c r="J91" s="33"/>
      <c r="K91" s="42">
        <v>0</v>
      </c>
      <c r="L91" s="33"/>
      <c r="M91" s="42">
        <v>0</v>
      </c>
    </row>
    <row r="92" spans="1:16" ht="21.75" customHeight="1">
      <c r="A92" s="32" t="s">
        <v>83</v>
      </c>
      <c r="D92" s="27"/>
      <c r="E92" s="31"/>
      <c r="F92" s="31"/>
      <c r="G92" s="33"/>
      <c r="H92" s="33"/>
      <c r="I92" s="33"/>
      <c r="J92" s="33"/>
      <c r="K92" s="33"/>
      <c r="L92" s="33"/>
      <c r="M92" s="33"/>
    </row>
    <row r="93" spans="1:16" ht="21.75" customHeight="1">
      <c r="A93" s="15" t="s">
        <v>94</v>
      </c>
      <c r="D93" s="27"/>
      <c r="E93" s="31"/>
      <c r="F93" s="31"/>
      <c r="G93" s="42">
        <f>SUM(G89:G91)</f>
        <v>-204284</v>
      </c>
      <c r="H93" s="33"/>
      <c r="I93" s="42">
        <f>SUM(I89:I91)</f>
        <v>-138706</v>
      </c>
      <c r="J93" s="33"/>
      <c r="K93" s="42">
        <f>SUM(K89:K91)</f>
        <v>0</v>
      </c>
      <c r="L93" s="33"/>
      <c r="M93" s="42">
        <f>SUM(M89:M91)</f>
        <v>0</v>
      </c>
    </row>
    <row r="94" spans="1:16" ht="21.75" customHeight="1">
      <c r="A94" s="44" t="s">
        <v>114</v>
      </c>
      <c r="D94" s="27"/>
      <c r="E94" s="31"/>
      <c r="F94" s="31"/>
      <c r="G94" s="33"/>
      <c r="H94" s="33"/>
      <c r="I94" s="33"/>
      <c r="J94" s="33"/>
      <c r="K94" s="33"/>
      <c r="L94" s="33"/>
      <c r="M94" s="33"/>
    </row>
    <row r="95" spans="1:16" ht="21.75" customHeight="1">
      <c r="A95" s="44" t="s">
        <v>115</v>
      </c>
      <c r="D95" s="27"/>
      <c r="E95" s="31"/>
      <c r="F95" s="31"/>
      <c r="G95" s="24"/>
      <c r="I95" s="24"/>
      <c r="K95" s="24"/>
    </row>
    <row r="96" spans="1:16" ht="21.75" customHeight="1">
      <c r="A96" s="32" t="s">
        <v>207</v>
      </c>
      <c r="D96" s="27"/>
      <c r="E96" s="31"/>
      <c r="F96" s="31"/>
      <c r="G96" s="33">
        <v>-504</v>
      </c>
      <c r="H96" s="33"/>
      <c r="I96" s="33">
        <v>-384</v>
      </c>
      <c r="J96" s="33"/>
      <c r="K96" s="33">
        <v>0</v>
      </c>
      <c r="L96" s="33"/>
      <c r="M96" s="33">
        <v>0</v>
      </c>
    </row>
    <row r="97" spans="1:16" ht="21.75" customHeight="1">
      <c r="A97" s="32" t="s">
        <v>191</v>
      </c>
      <c r="D97" s="27"/>
      <c r="E97" s="31"/>
      <c r="F97" s="31"/>
      <c r="G97" s="42">
        <v>127</v>
      </c>
      <c r="H97" s="33"/>
      <c r="I97" s="42">
        <v>97</v>
      </c>
      <c r="J97" s="33"/>
      <c r="K97" s="42">
        <v>0</v>
      </c>
      <c r="L97" s="33"/>
      <c r="M97" s="42">
        <v>0</v>
      </c>
    </row>
    <row r="98" spans="1:16" ht="21.75" customHeight="1">
      <c r="A98" s="32" t="s">
        <v>114</v>
      </c>
      <c r="D98" s="27"/>
      <c r="E98" s="31"/>
      <c r="F98" s="31"/>
      <c r="G98" s="33"/>
      <c r="H98" s="33"/>
      <c r="I98" s="33"/>
      <c r="J98" s="33"/>
      <c r="K98" s="33"/>
      <c r="L98" s="33"/>
      <c r="M98" s="33"/>
    </row>
    <row r="99" spans="1:16" ht="21.75" customHeight="1">
      <c r="A99" s="32" t="s">
        <v>116</v>
      </c>
      <c r="D99" s="27"/>
      <c r="E99" s="31"/>
      <c r="F99" s="31"/>
      <c r="G99" s="42">
        <f>SUM(G96:G97)</f>
        <v>-377</v>
      </c>
      <c r="H99" s="33"/>
      <c r="I99" s="42">
        <f>SUM(I96:I97)</f>
        <v>-287</v>
      </c>
      <c r="J99" s="33"/>
      <c r="K99" s="42">
        <f>SUM(K96:K97)</f>
        <v>0</v>
      </c>
      <c r="L99" s="33"/>
      <c r="M99" s="42">
        <f>SUM(M96:M97)</f>
        <v>0</v>
      </c>
    </row>
    <row r="100" spans="1:16" ht="21.75" customHeight="1">
      <c r="A100" s="15" t="s">
        <v>136</v>
      </c>
      <c r="D100" s="27"/>
      <c r="E100" s="31"/>
      <c r="F100" s="31"/>
      <c r="G100" s="42">
        <f>SUM(G93,G99)</f>
        <v>-204661</v>
      </c>
      <c r="H100" s="33"/>
      <c r="I100" s="42">
        <f>SUM(I93,I99)</f>
        <v>-138993</v>
      </c>
      <c r="J100" s="33"/>
      <c r="K100" s="42">
        <f>SUM(K93,K99)</f>
        <v>0</v>
      </c>
      <c r="L100" s="33"/>
      <c r="M100" s="42">
        <f>SUM(M93,M99)</f>
        <v>0</v>
      </c>
    </row>
    <row r="101" spans="1:16" ht="21.75" customHeight="1" thickBot="1">
      <c r="A101" s="15" t="s">
        <v>137</v>
      </c>
      <c r="D101" s="27"/>
      <c r="E101" s="31"/>
      <c r="F101" s="31"/>
      <c r="G101" s="47">
        <f>SUM(G85,G100)</f>
        <v>144976</v>
      </c>
      <c r="H101" s="33"/>
      <c r="I101" s="47">
        <f>SUM(I85,I100)</f>
        <v>248429</v>
      </c>
      <c r="J101" s="33"/>
      <c r="K101" s="47">
        <f>SUM(K85,K100)</f>
        <v>300088</v>
      </c>
      <c r="L101" s="33"/>
      <c r="M101" s="47">
        <f>SUM(M85,M100)</f>
        <v>57650</v>
      </c>
    </row>
    <row r="102" spans="1:16" ht="21.75" customHeight="1" thickTop="1">
      <c r="D102" s="27"/>
      <c r="E102" s="31"/>
      <c r="F102" s="31"/>
      <c r="G102" s="33"/>
      <c r="H102" s="33"/>
      <c r="I102" s="33"/>
      <c r="J102" s="33"/>
      <c r="K102" s="33"/>
      <c r="L102" s="33"/>
      <c r="M102" s="33"/>
    </row>
    <row r="103" spans="1:16" ht="21.75" customHeight="1">
      <c r="D103" s="27"/>
      <c r="E103" s="31"/>
      <c r="F103" s="31"/>
      <c r="G103" s="33"/>
      <c r="H103" s="33"/>
      <c r="I103" s="33"/>
      <c r="J103" s="33"/>
      <c r="K103" s="33"/>
      <c r="L103" s="33"/>
      <c r="M103" s="33"/>
    </row>
    <row r="104" spans="1:16" ht="21.75" customHeight="1">
      <c r="A104" s="24" t="str">
        <f>bs!$A$35</f>
        <v>The accompanying condensed notes to interim financial statements are an integral part of the financial statements.</v>
      </c>
      <c r="D104" s="27"/>
      <c r="E104" s="28"/>
      <c r="F104" s="28"/>
    </row>
    <row r="105" spans="1:16" ht="21.75" customHeight="1">
      <c r="M105" s="38" t="s">
        <v>134</v>
      </c>
    </row>
    <row r="106" spans="1:16" s="15" customFormat="1" ht="21.75" customHeight="1">
      <c r="A106" s="11" t="s">
        <v>103</v>
      </c>
      <c r="B106" s="11"/>
      <c r="C106" s="39"/>
      <c r="D106" s="39"/>
      <c r="E106" s="13"/>
      <c r="F106" s="13"/>
      <c r="G106" s="14"/>
      <c r="I106" s="14"/>
      <c r="K106" s="14"/>
      <c r="O106" s="24"/>
      <c r="P106" s="24"/>
    </row>
    <row r="107" spans="1:16" s="15" customFormat="1" ht="21.75" customHeight="1">
      <c r="A107" s="11" t="s">
        <v>117</v>
      </c>
      <c r="B107" s="11"/>
      <c r="C107" s="39"/>
      <c r="D107" s="39"/>
      <c r="E107" s="13"/>
      <c r="F107" s="13"/>
      <c r="G107" s="14"/>
      <c r="I107" s="14"/>
      <c r="K107" s="14"/>
      <c r="O107" s="24"/>
      <c r="P107" s="24"/>
    </row>
    <row r="108" spans="1:16" s="12" customFormat="1" ht="21.75" customHeight="1">
      <c r="A108" s="11" t="str">
        <f>A65</f>
        <v>For the nine-month period ended 30 September 2025</v>
      </c>
      <c r="B108" s="11"/>
      <c r="C108" s="11"/>
      <c r="D108" s="11"/>
      <c r="G108" s="14"/>
      <c r="H108" s="15"/>
      <c r="I108" s="14"/>
      <c r="J108" s="15"/>
      <c r="K108" s="14"/>
      <c r="L108" s="15"/>
      <c r="M108" s="40"/>
      <c r="O108" s="24"/>
      <c r="P108" s="24"/>
    </row>
    <row r="109" spans="1:16" s="16" customFormat="1" ht="21.75" customHeight="1">
      <c r="D109" s="17"/>
      <c r="E109" s="17"/>
      <c r="G109" s="29"/>
      <c r="H109" s="24"/>
      <c r="I109" s="29"/>
      <c r="J109" s="24"/>
      <c r="K109" s="29"/>
      <c r="L109" s="24"/>
      <c r="M109" s="18" t="s">
        <v>133</v>
      </c>
      <c r="O109" s="24"/>
      <c r="P109" s="24"/>
    </row>
    <row r="110" spans="1:16" s="16" customFormat="1" ht="21.75" customHeight="1">
      <c r="D110" s="17"/>
      <c r="E110" s="17"/>
      <c r="G110" s="71" t="s">
        <v>74</v>
      </c>
      <c r="H110" s="71"/>
      <c r="I110" s="71"/>
      <c r="K110" s="71" t="s">
        <v>73</v>
      </c>
      <c r="L110" s="71"/>
      <c r="M110" s="71"/>
      <c r="O110" s="24"/>
      <c r="P110" s="24"/>
    </row>
    <row r="111" spans="1:16" s="16" customFormat="1" ht="21.75" customHeight="1">
      <c r="D111" s="17"/>
      <c r="E111" s="28"/>
      <c r="G111" s="19">
        <f>G68</f>
        <v>2025</v>
      </c>
      <c r="H111" s="21"/>
      <c r="I111" s="19">
        <f>I68</f>
        <v>2024</v>
      </c>
      <c r="J111" s="21"/>
      <c r="K111" s="19">
        <f>K68</f>
        <v>2025</v>
      </c>
      <c r="L111" s="21"/>
      <c r="M111" s="19">
        <f>M68</f>
        <v>2024</v>
      </c>
      <c r="O111" s="24"/>
      <c r="P111" s="24"/>
    </row>
    <row r="112" spans="1:16" ht="21.75" customHeight="1">
      <c r="A112" s="23" t="s">
        <v>157</v>
      </c>
      <c r="D112" s="27"/>
      <c r="E112" s="28"/>
      <c r="F112" s="28"/>
    </row>
    <row r="113" spans="1:13" ht="21.75" customHeight="1" thickBot="1">
      <c r="A113" s="24" t="s">
        <v>104</v>
      </c>
      <c r="D113" s="27"/>
      <c r="E113" s="28"/>
      <c r="F113" s="28"/>
      <c r="G113" s="33">
        <v>330529</v>
      </c>
      <c r="H113" s="35"/>
      <c r="I113" s="33">
        <v>344281</v>
      </c>
      <c r="J113" s="35"/>
      <c r="K113" s="47">
        <f>K101</f>
        <v>300088</v>
      </c>
      <c r="L113" s="35"/>
      <c r="M113" s="47">
        <f>M101</f>
        <v>57650</v>
      </c>
    </row>
    <row r="114" spans="1:13" ht="21.75" customHeight="1" thickTop="1">
      <c r="A114" s="24" t="s">
        <v>102</v>
      </c>
      <c r="D114" s="27"/>
      <c r="E114" s="31"/>
      <c r="F114" s="31"/>
      <c r="G114" s="33">
        <v>19108</v>
      </c>
      <c r="H114" s="33"/>
      <c r="I114" s="33">
        <v>43141</v>
      </c>
      <c r="J114" s="33"/>
      <c r="K114" s="33"/>
      <c r="L114" s="33"/>
      <c r="M114" s="33"/>
    </row>
    <row r="115" spans="1:13" ht="21.75" customHeight="1" thickBot="1">
      <c r="D115" s="27"/>
      <c r="E115" s="31"/>
      <c r="F115" s="31"/>
      <c r="G115" s="48">
        <f>SUM(G113:G114)</f>
        <v>349637</v>
      </c>
      <c r="H115" s="33"/>
      <c r="I115" s="48">
        <f>SUM(I113:I114)</f>
        <v>387422</v>
      </c>
      <c r="J115" s="33"/>
      <c r="K115" s="33"/>
      <c r="L115" s="33"/>
      <c r="M115" s="33"/>
    </row>
    <row r="116" spans="1:13" ht="21.75" customHeight="1" thickTop="1">
      <c r="D116" s="27"/>
      <c r="E116" s="31"/>
      <c r="F116" s="31"/>
      <c r="G116" s="49">
        <f>G115-G85</f>
        <v>0</v>
      </c>
      <c r="H116" s="41"/>
      <c r="I116" s="49">
        <f>I115-I85</f>
        <v>0</v>
      </c>
      <c r="J116" s="41"/>
      <c r="K116" s="41"/>
      <c r="L116" s="41"/>
      <c r="M116" s="41"/>
    </row>
    <row r="117" spans="1:13" ht="21.75" customHeight="1">
      <c r="A117" s="23" t="s">
        <v>105</v>
      </c>
      <c r="D117" s="27"/>
      <c r="E117" s="28"/>
      <c r="F117" s="28"/>
      <c r="G117" s="41"/>
      <c r="H117" s="41"/>
      <c r="I117" s="41"/>
      <c r="J117" s="41"/>
      <c r="K117" s="41"/>
      <c r="L117" s="41"/>
      <c r="M117" s="41"/>
    </row>
    <row r="118" spans="1:13" ht="21.75" customHeight="1" thickBot="1">
      <c r="A118" s="24" t="s">
        <v>104</v>
      </c>
      <c r="D118" s="27"/>
      <c r="E118" s="28"/>
      <c r="F118" s="28"/>
      <c r="G118" s="33">
        <v>130147</v>
      </c>
      <c r="H118" s="35"/>
      <c r="I118" s="33">
        <v>196043</v>
      </c>
      <c r="J118" s="35"/>
      <c r="K118" s="47">
        <f>SUM(K101)</f>
        <v>300088</v>
      </c>
      <c r="L118" s="35"/>
      <c r="M118" s="47">
        <f>SUM(M101)</f>
        <v>57650</v>
      </c>
    </row>
    <row r="119" spans="1:13" ht="21.75" customHeight="1" thickTop="1">
      <c r="A119" s="24" t="s">
        <v>102</v>
      </c>
      <c r="D119" s="27"/>
      <c r="E119" s="31"/>
      <c r="F119" s="31"/>
      <c r="G119" s="33">
        <v>14829</v>
      </c>
      <c r="H119" s="33"/>
      <c r="I119" s="33">
        <v>52386</v>
      </c>
      <c r="J119" s="33"/>
      <c r="K119" s="33"/>
      <c r="L119" s="33"/>
      <c r="M119" s="33"/>
    </row>
    <row r="120" spans="1:13" ht="21.75" customHeight="1" thickBot="1">
      <c r="D120" s="27"/>
      <c r="E120" s="31"/>
      <c r="F120" s="31"/>
      <c r="G120" s="48">
        <f>SUM(G118:G119)</f>
        <v>144976</v>
      </c>
      <c r="H120" s="33"/>
      <c r="I120" s="48">
        <f>SUM(I118:I119)</f>
        <v>248429</v>
      </c>
      <c r="J120" s="33"/>
      <c r="K120" s="33"/>
      <c r="L120" s="33"/>
      <c r="M120" s="33"/>
    </row>
    <row r="121" spans="1:13" ht="21.75" customHeight="1" thickTop="1">
      <c r="G121" s="50">
        <f>G120-G101</f>
        <v>0</v>
      </c>
      <c r="H121" s="33"/>
      <c r="I121" s="50">
        <f>I120-I101</f>
        <v>0</v>
      </c>
      <c r="J121" s="33"/>
      <c r="K121" s="33"/>
      <c r="L121" s="33"/>
      <c r="M121" s="33"/>
    </row>
    <row r="122" spans="1:13" ht="21.75" customHeight="1">
      <c r="G122" s="33"/>
      <c r="H122" s="33"/>
      <c r="I122" s="33"/>
      <c r="J122" s="33"/>
      <c r="K122" s="33"/>
      <c r="L122" s="33"/>
      <c r="M122" s="41" t="s">
        <v>159</v>
      </c>
    </row>
    <row r="123" spans="1:13" ht="21.75" customHeight="1">
      <c r="A123" s="23" t="s">
        <v>154</v>
      </c>
      <c r="G123" s="33"/>
      <c r="H123" s="33"/>
      <c r="I123" s="33"/>
      <c r="J123" s="33"/>
      <c r="K123" s="33"/>
      <c r="L123" s="33"/>
      <c r="M123" s="33"/>
    </row>
    <row r="124" spans="1:13" ht="21.75" customHeight="1">
      <c r="A124" s="24" t="s">
        <v>155</v>
      </c>
      <c r="D124" s="27"/>
      <c r="E124" s="28"/>
      <c r="F124" s="28"/>
      <c r="G124" s="35"/>
      <c r="H124" s="35"/>
      <c r="I124" s="35"/>
      <c r="J124" s="35"/>
      <c r="K124" s="35"/>
      <c r="M124" s="35"/>
    </row>
    <row r="125" spans="1:13" ht="21.75" customHeight="1" thickBot="1">
      <c r="A125" s="24" t="s">
        <v>156</v>
      </c>
      <c r="G125" s="52">
        <f>G113/bs!G80</f>
        <v>1.0121849640177614</v>
      </c>
      <c r="H125" s="33"/>
      <c r="I125" s="51">
        <f>I113/bs!I80</f>
        <v>1.0542979635584138</v>
      </c>
      <c r="J125" s="33"/>
      <c r="K125" s="51">
        <f>K113/bs!K80</f>
        <v>0.91896493645689792</v>
      </c>
      <c r="L125" s="33"/>
      <c r="M125" s="51">
        <f>M113/bs!M80</f>
        <v>0.1765426427805849</v>
      </c>
    </row>
    <row r="126" spans="1:13" ht="21.75" customHeight="1" thickTop="1"/>
    <row r="128" spans="1:13" ht="21.75" customHeight="1">
      <c r="A128" s="24" t="str">
        <f>bs!$A$35</f>
        <v>The accompanying condensed notes to interim financial statements are an integral part of the financial statements.</v>
      </c>
    </row>
  </sheetData>
  <mergeCells count="8">
    <mergeCell ref="G110:I110"/>
    <mergeCell ref="K110:M110"/>
    <mergeCell ref="G43:I43"/>
    <mergeCell ref="K43:M43"/>
    <mergeCell ref="G6:I6"/>
    <mergeCell ref="K6:M6"/>
    <mergeCell ref="G67:I67"/>
    <mergeCell ref="K67:M67"/>
  </mergeCells>
  <pageMargins left="0.78740157480314965" right="0.39370078740157483" top="0.78740157480314965" bottom="0.39370078740157483" header="0.19685039370078741" footer="0.19685039370078741"/>
  <pageSetup paperSize="9" scale="70" orientation="portrait" r:id="rId1"/>
  <rowBreaks count="3" manualBreakCount="3">
    <brk id="37" max="16383" man="1"/>
    <brk id="61" max="16383" man="1"/>
    <brk id="1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8"/>
  <sheetViews>
    <sheetView showGridLines="0" view="pageBreakPreview" zoomScale="55" zoomScaleNormal="85" zoomScaleSheetLayoutView="55" workbookViewId="0">
      <selection activeCell="A33" sqref="A33"/>
    </sheetView>
  </sheetViews>
  <sheetFormatPr defaultColWidth="9.1796875" defaultRowHeight="21.75" customHeight="1"/>
  <cols>
    <col min="1" max="1" width="44.54296875" style="16" customWidth="1"/>
    <col min="2" max="2" width="6" style="53" customWidth="1"/>
    <col min="3" max="3" width="1.1796875" style="16" customWidth="1"/>
    <col min="4" max="4" width="18.453125" style="16" customWidth="1"/>
    <col min="5" max="5" width="1.54296875" style="16" customWidth="1"/>
    <col min="6" max="6" width="18.453125" style="16" customWidth="1"/>
    <col min="7" max="7" width="1.54296875" style="16" customWidth="1"/>
    <col min="8" max="8" width="18.453125" style="16" customWidth="1"/>
    <col min="9" max="9" width="1.54296875" style="16" customWidth="1"/>
    <col min="10" max="10" width="18.453125" style="16" customWidth="1"/>
    <col min="11" max="11" width="1.54296875" style="16" customWidth="1"/>
    <col min="12" max="12" width="18.453125" style="16" customWidth="1"/>
    <col min="13" max="13" width="1.54296875" style="16" customWidth="1"/>
    <col min="14" max="14" width="21.54296875" style="16" customWidth="1"/>
    <col min="15" max="15" width="1.54296875" style="16" customWidth="1"/>
    <col min="16" max="16" width="21.54296875" style="16" customWidth="1"/>
    <col min="17" max="17" width="1.54296875" style="16" customWidth="1"/>
    <col min="18" max="18" width="21.54296875" style="16" customWidth="1"/>
    <col min="19" max="19" width="1.54296875" style="16" customWidth="1"/>
    <col min="20" max="20" width="21.54296875" style="16" customWidth="1"/>
    <col min="21" max="21" width="1.54296875" style="16" customWidth="1"/>
    <col min="22" max="16384" width="9.1796875" style="16"/>
  </cols>
  <sheetData>
    <row r="1" spans="1:20" ht="21.75" customHeight="1">
      <c r="N1" s="54"/>
      <c r="T1" s="54" t="s">
        <v>134</v>
      </c>
    </row>
    <row r="2" spans="1:20" s="15" customFormat="1" ht="21.75" customHeight="1">
      <c r="A2" s="11" t="s">
        <v>103</v>
      </c>
      <c r="B2" s="28"/>
      <c r="C2" s="11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s="12" customFormat="1" ht="21.75" customHeight="1">
      <c r="A3" s="11" t="s">
        <v>65</v>
      </c>
      <c r="B3" s="53"/>
      <c r="C3" s="11"/>
    </row>
    <row r="4" spans="1:20" s="12" customFormat="1" ht="21.75" customHeight="1">
      <c r="A4" s="11" t="str">
        <f>pl!A65</f>
        <v>For the nine-month period ended 30 September 2025</v>
      </c>
      <c r="B4" s="53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ht="21.75" customHeight="1">
      <c r="B5" s="55"/>
      <c r="C5" s="56"/>
      <c r="L5" s="18"/>
      <c r="M5" s="18"/>
      <c r="N5" s="18"/>
      <c r="O5" s="18"/>
      <c r="P5" s="18"/>
      <c r="Q5" s="18"/>
      <c r="R5" s="18"/>
      <c r="S5" s="18"/>
      <c r="T5" s="18" t="s">
        <v>133</v>
      </c>
    </row>
    <row r="6" spans="1:20" ht="21.75" customHeight="1">
      <c r="B6" s="55"/>
      <c r="C6" s="56"/>
      <c r="D6" s="73" t="s">
        <v>74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spans="1:20" ht="21.75" customHeight="1">
      <c r="B7" s="55"/>
      <c r="C7" s="56"/>
      <c r="D7" s="74" t="s">
        <v>101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57"/>
      <c r="R7" s="57"/>
      <c r="S7" s="57"/>
      <c r="T7" s="57"/>
    </row>
    <row r="8" spans="1:20" ht="21.75" customHeight="1">
      <c r="B8" s="55"/>
      <c r="C8" s="56"/>
      <c r="L8" s="18"/>
      <c r="M8" s="18"/>
      <c r="N8" s="58" t="s">
        <v>78</v>
      </c>
      <c r="O8" s="18"/>
      <c r="P8" s="18"/>
      <c r="Q8" s="18"/>
      <c r="R8" s="58"/>
      <c r="S8" s="18"/>
      <c r="T8" s="18"/>
    </row>
    <row r="9" spans="1:20" ht="21.75" customHeight="1">
      <c r="B9" s="55"/>
      <c r="C9" s="56"/>
      <c r="L9" s="18"/>
      <c r="M9" s="18"/>
      <c r="N9" s="59" t="s">
        <v>77</v>
      </c>
      <c r="O9" s="18"/>
      <c r="P9" s="18"/>
      <c r="Q9" s="18"/>
      <c r="R9" s="18"/>
      <c r="S9" s="18"/>
      <c r="T9" s="18"/>
    </row>
    <row r="10" spans="1:20" ht="21.75" customHeight="1">
      <c r="B10" s="55"/>
      <c r="C10" s="56"/>
      <c r="H10" s="17"/>
      <c r="L10" s="18"/>
      <c r="M10" s="18"/>
      <c r="N10" s="60" t="s">
        <v>79</v>
      </c>
      <c r="O10" s="18"/>
      <c r="P10" s="18"/>
      <c r="Q10" s="18"/>
      <c r="R10" s="18"/>
      <c r="S10" s="18"/>
      <c r="T10" s="18"/>
    </row>
    <row r="11" spans="1:20" ht="21.75" customHeight="1">
      <c r="B11" s="55"/>
      <c r="C11" s="56"/>
      <c r="H11" s="17" t="s">
        <v>204</v>
      </c>
      <c r="L11" s="18"/>
      <c r="M11" s="18"/>
      <c r="N11" s="58" t="s">
        <v>82</v>
      </c>
      <c r="O11" s="18"/>
      <c r="P11" s="18"/>
      <c r="Q11" s="18"/>
      <c r="R11" s="58" t="s">
        <v>109</v>
      </c>
      <c r="S11" s="18"/>
      <c r="T11" s="18"/>
    </row>
    <row r="12" spans="1:20" s="17" customFormat="1" ht="21.75" customHeight="1">
      <c r="B12" s="53"/>
      <c r="D12" s="58" t="s">
        <v>63</v>
      </c>
      <c r="H12" s="17" t="s">
        <v>199</v>
      </c>
      <c r="J12" s="72" t="s">
        <v>44</v>
      </c>
      <c r="K12" s="72"/>
      <c r="L12" s="72"/>
      <c r="M12" s="58"/>
      <c r="N12" s="17" t="s">
        <v>80</v>
      </c>
      <c r="O12" s="58"/>
      <c r="P12" s="17" t="s">
        <v>106</v>
      </c>
      <c r="Q12" s="58"/>
      <c r="R12" s="17" t="s">
        <v>110</v>
      </c>
      <c r="S12" s="58"/>
    </row>
    <row r="13" spans="1:20" s="17" customFormat="1" ht="21.75" customHeight="1">
      <c r="B13" s="53"/>
      <c r="D13" s="58" t="s">
        <v>66</v>
      </c>
      <c r="F13" s="58" t="s">
        <v>45</v>
      </c>
      <c r="H13" s="58" t="s">
        <v>131</v>
      </c>
      <c r="J13" s="58" t="s">
        <v>46</v>
      </c>
      <c r="K13" s="58"/>
      <c r="L13" s="58"/>
      <c r="M13" s="58"/>
      <c r="N13" s="58" t="s">
        <v>75</v>
      </c>
      <c r="O13" s="58"/>
      <c r="P13" s="58" t="s">
        <v>107</v>
      </c>
      <c r="Q13" s="58"/>
      <c r="R13" s="58" t="s">
        <v>111</v>
      </c>
      <c r="S13" s="58"/>
      <c r="T13" s="58"/>
    </row>
    <row r="14" spans="1:20" s="17" customFormat="1" ht="21.75" customHeight="1">
      <c r="B14" s="59" t="s">
        <v>0</v>
      </c>
      <c r="D14" s="59" t="s">
        <v>47</v>
      </c>
      <c r="F14" s="19" t="s">
        <v>48</v>
      </c>
      <c r="H14" s="19" t="s">
        <v>130</v>
      </c>
      <c r="J14" s="59" t="s">
        <v>184</v>
      </c>
      <c r="L14" s="59" t="s">
        <v>49</v>
      </c>
      <c r="M14" s="41"/>
      <c r="N14" s="59" t="s">
        <v>81</v>
      </c>
      <c r="O14" s="41"/>
      <c r="P14" s="59" t="s">
        <v>108</v>
      </c>
      <c r="Q14" s="41"/>
      <c r="R14" s="59" t="s">
        <v>112</v>
      </c>
      <c r="S14" s="41"/>
      <c r="T14" s="59" t="s">
        <v>50</v>
      </c>
    </row>
    <row r="15" spans="1:20" ht="21.75" customHeight="1">
      <c r="A15" s="11" t="s">
        <v>172</v>
      </c>
      <c r="D15" s="33">
        <v>326550</v>
      </c>
      <c r="E15" s="33"/>
      <c r="F15" s="33">
        <v>1026969</v>
      </c>
      <c r="G15" s="33"/>
      <c r="H15" s="33">
        <v>20035</v>
      </c>
      <c r="I15" s="33"/>
      <c r="J15" s="33">
        <v>32655</v>
      </c>
      <c r="K15" s="33"/>
      <c r="L15" s="33">
        <v>1237775</v>
      </c>
      <c r="M15" s="33"/>
      <c r="N15" s="33">
        <v>-204549</v>
      </c>
      <c r="O15" s="33"/>
      <c r="P15" s="61">
        <f>SUM(D15:N15)</f>
        <v>2439435</v>
      </c>
      <c r="Q15" s="33"/>
      <c r="R15" s="33">
        <v>323054</v>
      </c>
      <c r="S15" s="33"/>
      <c r="T15" s="61">
        <f t="shared" ref="T15:T19" si="0">SUM(P15:R15)</f>
        <v>2762489</v>
      </c>
    </row>
    <row r="16" spans="1:20" ht="21.75" customHeight="1">
      <c r="A16" s="16" t="s">
        <v>135</v>
      </c>
      <c r="D16" s="61">
        <v>0</v>
      </c>
      <c r="E16" s="33"/>
      <c r="F16" s="61">
        <v>0</v>
      </c>
      <c r="G16" s="61"/>
      <c r="H16" s="61">
        <v>0</v>
      </c>
      <c r="I16" s="61"/>
      <c r="J16" s="61">
        <v>0</v>
      </c>
      <c r="K16" s="41"/>
      <c r="L16" s="61">
        <f>SUM(pl!I113)</f>
        <v>344281</v>
      </c>
      <c r="M16" s="33"/>
      <c r="N16" s="61">
        <v>0</v>
      </c>
      <c r="O16" s="33"/>
      <c r="P16" s="61">
        <f>SUM(D16:N16)</f>
        <v>344281</v>
      </c>
      <c r="Q16" s="33"/>
      <c r="R16" s="61">
        <f>SUM(pl!I114)</f>
        <v>43141</v>
      </c>
      <c r="S16" s="33"/>
      <c r="T16" s="61">
        <f t="shared" si="0"/>
        <v>387422</v>
      </c>
    </row>
    <row r="17" spans="1:20" ht="21.75" customHeight="1">
      <c r="A17" s="16" t="s">
        <v>136</v>
      </c>
      <c r="D17" s="62">
        <v>0</v>
      </c>
      <c r="E17" s="33"/>
      <c r="F17" s="62">
        <v>0</v>
      </c>
      <c r="G17" s="61"/>
      <c r="H17" s="62">
        <v>0</v>
      </c>
      <c r="I17" s="61"/>
      <c r="J17" s="62">
        <v>0</v>
      </c>
      <c r="K17" s="41"/>
      <c r="L17" s="62">
        <v>-283</v>
      </c>
      <c r="M17" s="33"/>
      <c r="N17" s="62">
        <v>-147955</v>
      </c>
      <c r="O17" s="33"/>
      <c r="P17" s="62">
        <f>SUM(D17:N17)</f>
        <v>-148238</v>
      </c>
      <c r="Q17" s="33"/>
      <c r="R17" s="62">
        <f>SUM(pl!I119-pl!I114)</f>
        <v>9245</v>
      </c>
      <c r="S17" s="33"/>
      <c r="T17" s="62">
        <f t="shared" si="0"/>
        <v>-138993</v>
      </c>
    </row>
    <row r="18" spans="1:20" ht="21.75" customHeight="1">
      <c r="A18" s="16" t="s">
        <v>137</v>
      </c>
      <c r="D18" s="63">
        <f>SUM(D16:D17)</f>
        <v>0</v>
      </c>
      <c r="E18" s="33"/>
      <c r="F18" s="63">
        <f>SUM(F16:F17)</f>
        <v>0</v>
      </c>
      <c r="G18" s="33"/>
      <c r="H18" s="63">
        <f>SUM(H16:H17)</f>
        <v>0</v>
      </c>
      <c r="I18" s="33"/>
      <c r="J18" s="63">
        <f>SUM(J16:J17)</f>
        <v>0</v>
      </c>
      <c r="K18" s="33"/>
      <c r="L18" s="63">
        <f>SUM(L16:L17)</f>
        <v>343998</v>
      </c>
      <c r="M18" s="33"/>
      <c r="N18" s="63">
        <f>SUM(N16:N17)</f>
        <v>-147955</v>
      </c>
      <c r="O18" s="33"/>
      <c r="P18" s="63">
        <f>SUM(D18:N18)</f>
        <v>196043</v>
      </c>
      <c r="Q18" s="33"/>
      <c r="R18" s="63">
        <f>SUM(R16:R17)</f>
        <v>52386</v>
      </c>
      <c r="S18" s="33"/>
      <c r="T18" s="63">
        <f t="shared" si="0"/>
        <v>248429</v>
      </c>
    </row>
    <row r="19" spans="1:20" ht="21.75" customHeight="1">
      <c r="A19" s="16" t="s">
        <v>165</v>
      </c>
      <c r="B19" s="53" t="s">
        <v>213</v>
      </c>
      <c r="D19" s="33">
        <v>0</v>
      </c>
      <c r="E19" s="33"/>
      <c r="F19" s="33">
        <v>0</v>
      </c>
      <c r="G19" s="33"/>
      <c r="H19" s="33">
        <v>0</v>
      </c>
      <c r="I19" s="33"/>
      <c r="J19" s="33">
        <v>0</v>
      </c>
      <c r="K19" s="33"/>
      <c r="L19" s="33">
        <v>-146948</v>
      </c>
      <c r="M19" s="33"/>
      <c r="N19" s="33">
        <v>0</v>
      </c>
      <c r="O19" s="33"/>
      <c r="P19" s="61">
        <f>SUM(D19:N19)</f>
        <v>-146948</v>
      </c>
      <c r="Q19" s="33"/>
      <c r="R19" s="33">
        <v>0</v>
      </c>
      <c r="S19" s="33"/>
      <c r="T19" s="61">
        <f t="shared" si="0"/>
        <v>-146948</v>
      </c>
    </row>
    <row r="20" spans="1:20" ht="21.75" customHeight="1">
      <c r="A20" s="16" t="s">
        <v>175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spans="1:20" ht="21.75" customHeight="1">
      <c r="A21" s="16" t="s">
        <v>148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spans="1:20" ht="21.75" customHeight="1">
      <c r="A22" s="16" t="s">
        <v>160</v>
      </c>
      <c r="D22" s="42">
        <v>0</v>
      </c>
      <c r="E22" s="33"/>
      <c r="F22" s="42">
        <v>0</v>
      </c>
      <c r="G22" s="33"/>
      <c r="H22" s="42">
        <v>0</v>
      </c>
      <c r="I22" s="33"/>
      <c r="J22" s="42">
        <v>0</v>
      </c>
      <c r="K22" s="33"/>
      <c r="L22" s="42">
        <v>-96353</v>
      </c>
      <c r="M22" s="33"/>
      <c r="N22" s="42">
        <v>0</v>
      </c>
      <c r="O22" s="33"/>
      <c r="P22" s="62">
        <f>SUM(D22:N22)</f>
        <v>-96353</v>
      </c>
      <c r="Q22" s="33"/>
      <c r="R22" s="42">
        <v>0</v>
      </c>
      <c r="S22" s="33"/>
      <c r="T22" s="62">
        <f t="shared" ref="T22" si="1">SUM(P22:R22)</f>
        <v>-96353</v>
      </c>
    </row>
    <row r="23" spans="1:20" ht="21.75" customHeight="1" thickBot="1">
      <c r="A23" s="11" t="s">
        <v>224</v>
      </c>
      <c r="D23" s="47">
        <f>SUM(D15:D15,D18:D22)</f>
        <v>326550</v>
      </c>
      <c r="E23" s="33"/>
      <c r="F23" s="47">
        <f>SUM(F15:F15,F18:F22)</f>
        <v>1026969</v>
      </c>
      <c r="G23" s="33"/>
      <c r="H23" s="47">
        <f>SUM(H15:H15,H18:H22)</f>
        <v>20035</v>
      </c>
      <c r="I23" s="33"/>
      <c r="J23" s="47">
        <f>SUM(J15:J15,J18:J22)</f>
        <v>32655</v>
      </c>
      <c r="K23" s="33"/>
      <c r="L23" s="47">
        <f>SUM(L15:L15,L18:L22)</f>
        <v>1338472</v>
      </c>
      <c r="M23" s="33"/>
      <c r="N23" s="47">
        <f>SUM(N15:N15,N18:N22)</f>
        <v>-352504</v>
      </c>
      <c r="O23" s="33"/>
      <c r="P23" s="47">
        <f>SUM(P15:P15,P18:P22)</f>
        <v>2392177</v>
      </c>
      <c r="Q23" s="33"/>
      <c r="R23" s="47">
        <f>SUM(R15:R15,R18:R22)</f>
        <v>375440</v>
      </c>
      <c r="S23" s="33"/>
      <c r="T23" s="47">
        <f>SUM(T15:T15,T18:T22)</f>
        <v>2767617</v>
      </c>
    </row>
    <row r="24" spans="1:20" ht="21.65" customHeight="1" thickTop="1">
      <c r="D24" s="33"/>
      <c r="E24" s="33"/>
      <c r="F24" s="33"/>
      <c r="G24" s="33"/>
      <c r="H24" s="33"/>
      <c r="I24" s="33"/>
      <c r="J24" s="33"/>
      <c r="K24" s="33"/>
      <c r="L24" s="64"/>
      <c r="M24" s="33"/>
      <c r="N24" s="64"/>
      <c r="O24" s="33"/>
      <c r="P24" s="33"/>
      <c r="Q24" s="33"/>
      <c r="S24" s="33"/>
      <c r="T24" s="33"/>
    </row>
    <row r="25" spans="1:20" ht="21.75" customHeight="1">
      <c r="A25" s="11" t="s">
        <v>187</v>
      </c>
      <c r="D25" s="33">
        <v>326550</v>
      </c>
      <c r="E25" s="33"/>
      <c r="F25" s="33">
        <v>1026969</v>
      </c>
      <c r="G25" s="33"/>
      <c r="H25" s="33">
        <v>-66458</v>
      </c>
      <c r="I25" s="33"/>
      <c r="J25" s="33">
        <v>32655</v>
      </c>
      <c r="K25" s="33"/>
      <c r="L25" s="33">
        <v>1786883</v>
      </c>
      <c r="M25" s="33"/>
      <c r="N25" s="33">
        <v>-272599</v>
      </c>
      <c r="O25" s="33"/>
      <c r="P25" s="33">
        <f t="shared" ref="P25:P27" si="2">SUM(D25:N25)</f>
        <v>2834000</v>
      </c>
      <c r="Q25" s="33"/>
      <c r="R25" s="33">
        <v>95579</v>
      </c>
      <c r="S25" s="33"/>
      <c r="T25" s="33">
        <f t="shared" ref="T25:T31" si="3">SUM(P25:R25)</f>
        <v>2929579</v>
      </c>
    </row>
    <row r="26" spans="1:20" ht="21.75" customHeight="1">
      <c r="A26" s="16" t="s">
        <v>135</v>
      </c>
      <c r="D26" s="61">
        <v>0</v>
      </c>
      <c r="E26" s="33"/>
      <c r="F26" s="61">
        <v>0</v>
      </c>
      <c r="G26" s="61"/>
      <c r="H26" s="61">
        <v>0</v>
      </c>
      <c r="I26" s="61"/>
      <c r="J26" s="61">
        <v>0</v>
      </c>
      <c r="K26" s="41"/>
      <c r="L26" s="61">
        <f>SUM(pl!G113)</f>
        <v>330529</v>
      </c>
      <c r="M26" s="33"/>
      <c r="N26" s="61">
        <v>0</v>
      </c>
      <c r="O26" s="33"/>
      <c r="P26" s="61">
        <f t="shared" si="2"/>
        <v>330529</v>
      </c>
      <c r="Q26" s="33"/>
      <c r="R26" s="61">
        <f>pl!G114</f>
        <v>19108</v>
      </c>
      <c r="S26" s="33"/>
      <c r="T26" s="61">
        <f t="shared" si="3"/>
        <v>349637</v>
      </c>
    </row>
    <row r="27" spans="1:20" ht="21.75" customHeight="1">
      <c r="A27" s="16" t="s">
        <v>136</v>
      </c>
      <c r="D27" s="62">
        <v>0</v>
      </c>
      <c r="E27" s="33"/>
      <c r="F27" s="62">
        <v>0</v>
      </c>
      <c r="G27" s="61"/>
      <c r="H27" s="62">
        <v>0</v>
      </c>
      <c r="I27" s="61"/>
      <c r="J27" s="62">
        <v>0</v>
      </c>
      <c r="K27" s="41"/>
      <c r="L27" s="62">
        <v>-367</v>
      </c>
      <c r="M27" s="33"/>
      <c r="N27" s="62">
        <v>-200015</v>
      </c>
      <c r="O27" s="33"/>
      <c r="P27" s="62">
        <f t="shared" si="2"/>
        <v>-200382</v>
      </c>
      <c r="Q27" s="33"/>
      <c r="R27" s="62">
        <f>SUM(pl!G119-pl!G114)</f>
        <v>-4279</v>
      </c>
      <c r="S27" s="33"/>
      <c r="T27" s="62">
        <f t="shared" si="3"/>
        <v>-204661</v>
      </c>
    </row>
    <row r="28" spans="1:20" ht="21.75" customHeight="1">
      <c r="A28" s="16" t="s">
        <v>137</v>
      </c>
      <c r="D28" s="33">
        <f>SUM(D26:D27)</f>
        <v>0</v>
      </c>
      <c r="E28" s="33"/>
      <c r="F28" s="33">
        <f>SUM(F26:F27)</f>
        <v>0</v>
      </c>
      <c r="G28" s="33"/>
      <c r="H28" s="33">
        <f>SUM(H26:H27)</f>
        <v>0</v>
      </c>
      <c r="I28" s="33"/>
      <c r="J28" s="33">
        <f>SUM(J26:J27)</f>
        <v>0</v>
      </c>
      <c r="K28" s="33"/>
      <c r="L28" s="33">
        <f>SUM(L26:L27)</f>
        <v>330162</v>
      </c>
      <c r="M28" s="33"/>
      <c r="N28" s="33">
        <f>SUM(N26:N27)</f>
        <v>-200015</v>
      </c>
      <c r="O28" s="33"/>
      <c r="P28" s="33">
        <f>SUM(D28:N28)</f>
        <v>130147</v>
      </c>
      <c r="Q28" s="33"/>
      <c r="R28" s="33">
        <f>SUM(R26:R27)</f>
        <v>14829</v>
      </c>
      <c r="S28" s="33"/>
      <c r="T28" s="33">
        <f t="shared" si="3"/>
        <v>144976</v>
      </c>
    </row>
    <row r="29" spans="1:20" ht="21.75" customHeight="1">
      <c r="A29" s="16" t="s">
        <v>165</v>
      </c>
      <c r="B29" s="53" t="s">
        <v>213</v>
      </c>
      <c r="D29" s="33">
        <v>0</v>
      </c>
      <c r="E29" s="33"/>
      <c r="F29" s="33">
        <v>0</v>
      </c>
      <c r="G29" s="33"/>
      <c r="H29" s="33">
        <v>0</v>
      </c>
      <c r="I29" s="33"/>
      <c r="J29" s="33">
        <v>0</v>
      </c>
      <c r="K29" s="33"/>
      <c r="L29" s="33">
        <v>-124089</v>
      </c>
      <c r="M29" s="33"/>
      <c r="N29" s="33">
        <v>0</v>
      </c>
      <c r="O29" s="33"/>
      <c r="P29" s="33">
        <f>SUM(D29:N29)</f>
        <v>-124089</v>
      </c>
      <c r="Q29" s="33"/>
      <c r="R29" s="33">
        <v>0</v>
      </c>
      <c r="S29" s="33"/>
      <c r="T29" s="33">
        <f t="shared" si="3"/>
        <v>-124089</v>
      </c>
    </row>
    <row r="30" spans="1:20" ht="21.75" customHeight="1">
      <c r="A30" s="16" t="s">
        <v>170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</row>
    <row r="31" spans="1:20" ht="21.75" customHeight="1">
      <c r="A31" s="16" t="s">
        <v>171</v>
      </c>
      <c r="D31" s="33">
        <v>0</v>
      </c>
      <c r="E31" s="33"/>
      <c r="F31" s="33">
        <v>0</v>
      </c>
      <c r="G31" s="33"/>
      <c r="H31" s="33">
        <v>0</v>
      </c>
      <c r="I31" s="33"/>
      <c r="J31" s="33">
        <v>0</v>
      </c>
      <c r="K31" s="33"/>
      <c r="L31" s="33">
        <v>0</v>
      </c>
      <c r="M31" s="33"/>
      <c r="N31" s="33">
        <v>0</v>
      </c>
      <c r="O31" s="33"/>
      <c r="P31" s="33">
        <f>SUM(D31:N31)</f>
        <v>0</v>
      </c>
      <c r="Q31" s="33"/>
      <c r="R31" s="33">
        <v>-12677</v>
      </c>
      <c r="S31" s="33"/>
      <c r="T31" s="33">
        <f t="shared" si="3"/>
        <v>-12677</v>
      </c>
    </row>
    <row r="32" spans="1:20" ht="21.75" customHeight="1">
      <c r="A32" s="16" t="s">
        <v>175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61"/>
      <c r="Q32" s="33"/>
      <c r="R32" s="33"/>
      <c r="S32" s="33"/>
      <c r="T32" s="61"/>
    </row>
    <row r="33" spans="1:20" ht="21.75" customHeight="1">
      <c r="A33" s="16" t="s">
        <v>148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61"/>
      <c r="Q33" s="33"/>
      <c r="R33" s="33"/>
      <c r="S33" s="33"/>
      <c r="T33" s="61"/>
    </row>
    <row r="34" spans="1:20" ht="21.75" customHeight="1">
      <c r="A34" s="16" t="s">
        <v>160</v>
      </c>
      <c r="D34" s="33">
        <v>0</v>
      </c>
      <c r="E34" s="33"/>
      <c r="F34" s="33">
        <v>0</v>
      </c>
      <c r="G34" s="33"/>
      <c r="H34" s="33">
        <v>0</v>
      </c>
      <c r="I34" s="33"/>
      <c r="J34" s="33">
        <v>0</v>
      </c>
      <c r="K34" s="33"/>
      <c r="L34" s="33">
        <v>-8378</v>
      </c>
      <c r="M34" s="33"/>
      <c r="N34" s="33">
        <v>0</v>
      </c>
      <c r="O34" s="33"/>
      <c r="P34" s="33">
        <f>SUM(D34:N34)</f>
        <v>-8378</v>
      </c>
      <c r="Q34" s="33"/>
      <c r="R34" s="33">
        <v>0</v>
      </c>
      <c r="S34" s="33"/>
      <c r="T34" s="61">
        <f t="shared" ref="T34" si="4">SUM(P34:R34)</f>
        <v>-8378</v>
      </c>
    </row>
    <row r="35" spans="1:20" ht="21.75" customHeight="1" thickBot="1">
      <c r="A35" s="11" t="s">
        <v>225</v>
      </c>
      <c r="D35" s="48">
        <f>SUM(D25,D28:D34)</f>
        <v>326550</v>
      </c>
      <c r="E35" s="33"/>
      <c r="F35" s="48">
        <f>SUM(F25,F28:F34)</f>
        <v>1026969</v>
      </c>
      <c r="G35" s="33"/>
      <c r="H35" s="48">
        <f>SUM(H25,H28:H34)</f>
        <v>-66458</v>
      </c>
      <c r="I35" s="33"/>
      <c r="J35" s="48">
        <f>SUM(J25,J28:J34)</f>
        <v>32655</v>
      </c>
      <c r="K35" s="33"/>
      <c r="L35" s="48">
        <f>SUM(L25,L28:L34)</f>
        <v>1984578</v>
      </c>
      <c r="M35" s="33"/>
      <c r="N35" s="48">
        <f>SUM(N25,N28:N34)</f>
        <v>-472614</v>
      </c>
      <c r="O35" s="33"/>
      <c r="P35" s="48">
        <f>SUM(P25,P28:P34)</f>
        <v>2831680</v>
      </c>
      <c r="Q35" s="33"/>
      <c r="R35" s="48">
        <f>SUM(R25,R28:R34)</f>
        <v>97731</v>
      </c>
      <c r="S35" s="33"/>
      <c r="T35" s="48">
        <f>SUM(T25,T28:T34)</f>
        <v>2929411</v>
      </c>
    </row>
    <row r="36" spans="1:20" ht="21.75" customHeight="1" thickTop="1">
      <c r="D36" s="29">
        <f>D25-bs!I80</f>
        <v>0</v>
      </c>
      <c r="F36" s="29">
        <f>F25-bs!I81</f>
        <v>0</v>
      </c>
      <c r="H36" s="29">
        <f>H25-bs!I82</f>
        <v>0</v>
      </c>
      <c r="J36" s="29">
        <f>J25-bs!I84</f>
        <v>0</v>
      </c>
      <c r="L36" s="29">
        <f>L25-bs!I85</f>
        <v>0</v>
      </c>
      <c r="N36" s="29">
        <f>N25-bs!I86</f>
        <v>0</v>
      </c>
      <c r="P36" s="29">
        <f>P25-bs!I87</f>
        <v>0</v>
      </c>
      <c r="R36" s="29">
        <f>R25-bs!I88</f>
        <v>0</v>
      </c>
      <c r="T36" s="29">
        <f>T25-bs!I89</f>
        <v>0</v>
      </c>
    </row>
    <row r="37" spans="1:20" ht="21.75" customHeight="1">
      <c r="D37" s="29">
        <f>D35-bs!G80</f>
        <v>0</v>
      </c>
      <c r="F37" s="29">
        <f>F35-bs!G81</f>
        <v>0</v>
      </c>
      <c r="H37" s="29">
        <f>H35-bs!G82</f>
        <v>0</v>
      </c>
      <c r="J37" s="29">
        <f>J35-bs!G84</f>
        <v>0</v>
      </c>
      <c r="L37" s="29">
        <f>L35-bs!G85</f>
        <v>0</v>
      </c>
      <c r="N37" s="29">
        <f>N35-bs!G86</f>
        <v>0</v>
      </c>
      <c r="P37" s="29">
        <f>P35-bs!G87</f>
        <v>0</v>
      </c>
      <c r="R37" s="29">
        <f>R35-bs!G88</f>
        <v>0</v>
      </c>
      <c r="T37" s="29">
        <f>T35-bs!G89</f>
        <v>0</v>
      </c>
    </row>
    <row r="38" spans="1:20" ht="21.75" customHeight="1">
      <c r="A38" s="24" t="str">
        <f>bs!$A$35</f>
        <v>The accompanying condensed notes to interim financial statements are an integral part of the financial statements.</v>
      </c>
      <c r="B38" s="24"/>
      <c r="C38" s="24"/>
      <c r="D38" s="28"/>
      <c r="E38" s="28"/>
      <c r="F38" s="28"/>
      <c r="G38" s="28"/>
      <c r="H38" s="28"/>
      <c r="I38" s="28"/>
      <c r="J38" s="28"/>
    </row>
  </sheetData>
  <mergeCells count="3">
    <mergeCell ref="J12:L12"/>
    <mergeCell ref="D6:T6"/>
    <mergeCell ref="D7:P7"/>
  </mergeCells>
  <pageMargins left="0.59055118110236227" right="0.39370078740157483" top="0.98425196850393704" bottom="0.39370078740157483" header="0.19685039370078741" footer="0.19685039370078741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5"/>
  <sheetViews>
    <sheetView showGridLines="0" view="pageBreakPreview" zoomScale="70" zoomScaleNormal="85" zoomScaleSheetLayoutView="70" workbookViewId="0">
      <selection activeCell="J34" sqref="J34"/>
    </sheetView>
  </sheetViews>
  <sheetFormatPr defaultColWidth="9.1796875" defaultRowHeight="21" customHeight="1"/>
  <cols>
    <col min="1" max="1" width="44.54296875" style="16" customWidth="1"/>
    <col min="2" max="2" width="9.81640625" style="53" customWidth="1"/>
    <col min="3" max="3" width="1.1796875" style="16" customWidth="1"/>
    <col min="4" max="4" width="19.1796875" style="16" customWidth="1"/>
    <col min="5" max="5" width="1.54296875" style="16" customWidth="1"/>
    <col min="6" max="6" width="20.1796875" style="16" customWidth="1"/>
    <col min="7" max="7" width="1.54296875" style="16" customWidth="1"/>
    <col min="8" max="8" width="20.54296875" style="16" customWidth="1"/>
    <col min="9" max="9" width="1.54296875" style="16" customWidth="1"/>
    <col min="10" max="10" width="20" style="16" customWidth="1"/>
    <col min="11" max="11" width="1.54296875" style="16" customWidth="1"/>
    <col min="12" max="12" width="21" style="16" customWidth="1"/>
    <col min="13" max="13" width="1.54296875" style="16" customWidth="1"/>
    <col min="14" max="16384" width="9.1796875" style="16"/>
  </cols>
  <sheetData>
    <row r="1" spans="1:12" ht="21" customHeight="1">
      <c r="L1" s="54" t="s">
        <v>134</v>
      </c>
    </row>
    <row r="2" spans="1:12" s="15" customFormat="1" ht="21" customHeight="1">
      <c r="A2" s="11" t="s">
        <v>103</v>
      </c>
      <c r="B2" s="28"/>
      <c r="C2" s="11"/>
      <c r="D2" s="23"/>
      <c r="E2" s="23"/>
      <c r="F2" s="23"/>
      <c r="G2" s="23"/>
      <c r="H2" s="23"/>
      <c r="I2" s="23"/>
      <c r="J2" s="23"/>
      <c r="K2" s="23"/>
      <c r="L2" s="23"/>
    </row>
    <row r="3" spans="1:12" s="12" customFormat="1" ht="21" customHeight="1">
      <c r="A3" s="11" t="s">
        <v>200</v>
      </c>
      <c r="B3" s="53"/>
      <c r="C3" s="11"/>
    </row>
    <row r="4" spans="1:12" s="12" customFormat="1" ht="21" customHeight="1">
      <c r="A4" s="11" t="str">
        <f>pl!A65</f>
        <v>For the nine-month period ended 30 September 2025</v>
      </c>
      <c r="B4" s="53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4.5">
      <c r="B5" s="55"/>
      <c r="C5" s="56"/>
      <c r="J5" s="18"/>
      <c r="K5" s="18"/>
      <c r="L5" s="18" t="s">
        <v>133</v>
      </c>
    </row>
    <row r="6" spans="1:12" ht="14.5">
      <c r="B6" s="55"/>
      <c r="C6" s="56"/>
      <c r="D6" s="73" t="s">
        <v>73</v>
      </c>
      <c r="E6" s="73"/>
      <c r="F6" s="73"/>
      <c r="G6" s="73"/>
      <c r="H6" s="73"/>
      <c r="I6" s="73"/>
      <c r="J6" s="73"/>
      <c r="K6" s="73"/>
      <c r="L6" s="73"/>
    </row>
    <row r="7" spans="1:12" s="17" customFormat="1" ht="21" customHeight="1">
      <c r="B7" s="55"/>
      <c r="D7" s="58" t="s">
        <v>63</v>
      </c>
      <c r="H7" s="75" t="s">
        <v>44</v>
      </c>
      <c r="I7" s="75"/>
      <c r="J7" s="75"/>
      <c r="K7" s="58"/>
    </row>
    <row r="8" spans="1:12" s="17" customFormat="1" ht="21" customHeight="1">
      <c r="B8" s="53"/>
      <c r="D8" s="58" t="s">
        <v>66</v>
      </c>
      <c r="F8" s="58" t="s">
        <v>45</v>
      </c>
      <c r="H8" s="58" t="s">
        <v>46</v>
      </c>
      <c r="I8" s="58"/>
      <c r="J8" s="58"/>
      <c r="K8" s="58"/>
    </row>
    <row r="9" spans="1:12" s="17" customFormat="1" ht="21" customHeight="1">
      <c r="B9" s="59" t="s">
        <v>0</v>
      </c>
      <c r="D9" s="59" t="s">
        <v>47</v>
      </c>
      <c r="F9" s="19" t="s">
        <v>48</v>
      </c>
      <c r="H9" s="59" t="s">
        <v>184</v>
      </c>
      <c r="J9" s="59" t="s">
        <v>49</v>
      </c>
      <c r="K9" s="41"/>
      <c r="L9" s="59" t="s">
        <v>50</v>
      </c>
    </row>
    <row r="10" spans="1:12" ht="21" customHeight="1">
      <c r="A10" s="11" t="str">
        <f>conso!A15</f>
        <v>Balance as at 1 January 2024</v>
      </c>
      <c r="D10" s="61">
        <v>326550</v>
      </c>
      <c r="E10" s="33"/>
      <c r="F10" s="61">
        <v>1026969</v>
      </c>
      <c r="G10" s="61"/>
      <c r="H10" s="61">
        <v>32655</v>
      </c>
      <c r="I10" s="41"/>
      <c r="J10" s="61">
        <v>838536</v>
      </c>
      <c r="K10" s="33"/>
      <c r="L10" s="61">
        <f>SUM(D10:J10)</f>
        <v>2224710</v>
      </c>
    </row>
    <row r="11" spans="1:12" ht="21" customHeight="1">
      <c r="A11" s="16" t="s">
        <v>135</v>
      </c>
      <c r="D11" s="61">
        <v>0</v>
      </c>
      <c r="E11" s="33"/>
      <c r="F11" s="61">
        <v>0</v>
      </c>
      <c r="G11" s="61"/>
      <c r="H11" s="61">
        <v>0</v>
      </c>
      <c r="I11" s="41"/>
      <c r="J11" s="61">
        <f>SUM(pl!M113)</f>
        <v>57650</v>
      </c>
      <c r="K11" s="33"/>
      <c r="L11" s="61">
        <f>SUM(D11:J11)</f>
        <v>57650</v>
      </c>
    </row>
    <row r="12" spans="1:12" ht="21" customHeight="1">
      <c r="A12" s="16" t="s">
        <v>136</v>
      </c>
      <c r="D12" s="62">
        <v>0</v>
      </c>
      <c r="E12" s="33"/>
      <c r="F12" s="62">
        <v>0</v>
      </c>
      <c r="G12" s="61"/>
      <c r="H12" s="62">
        <v>0</v>
      </c>
      <c r="I12" s="41"/>
      <c r="J12" s="62">
        <f>SUM(pl!M33)</f>
        <v>0</v>
      </c>
      <c r="K12" s="33"/>
      <c r="L12" s="62">
        <f>SUM(D12:J12)</f>
        <v>0</v>
      </c>
    </row>
    <row r="13" spans="1:12" ht="21" customHeight="1">
      <c r="A13" s="16" t="s">
        <v>137</v>
      </c>
      <c r="D13" s="63">
        <f>SUM(D11:D12)</f>
        <v>0</v>
      </c>
      <c r="E13" s="33"/>
      <c r="F13" s="63">
        <f>SUM(F11:F12)</f>
        <v>0</v>
      </c>
      <c r="G13" s="33"/>
      <c r="H13" s="63">
        <f>SUM(H11:H12)</f>
        <v>0</v>
      </c>
      <c r="I13" s="33"/>
      <c r="J13" s="63">
        <f>SUM(J11:J12)</f>
        <v>57650</v>
      </c>
      <c r="K13" s="33"/>
      <c r="L13" s="63">
        <f>SUM(L11:L12)</f>
        <v>57650</v>
      </c>
    </row>
    <row r="14" spans="1:12" ht="21" customHeight="1">
      <c r="A14" s="16" t="s">
        <v>165</v>
      </c>
      <c r="B14" s="53" t="s">
        <v>213</v>
      </c>
      <c r="D14" s="42">
        <v>0</v>
      </c>
      <c r="E14" s="33"/>
      <c r="F14" s="42">
        <v>0</v>
      </c>
      <c r="G14" s="33"/>
      <c r="H14" s="42">
        <v>0</v>
      </c>
      <c r="I14" s="33"/>
      <c r="J14" s="42">
        <v>-146948</v>
      </c>
      <c r="K14" s="33"/>
      <c r="L14" s="62">
        <f>SUM(D14:J14)</f>
        <v>-146948</v>
      </c>
    </row>
    <row r="15" spans="1:12" ht="21" customHeight="1" thickBot="1">
      <c r="A15" s="11" t="str">
        <f>conso!A23</f>
        <v>Balance as at 30 September 2024</v>
      </c>
      <c r="D15" s="47">
        <f>SUM(D10,D13:D14)</f>
        <v>326550</v>
      </c>
      <c r="E15" s="33"/>
      <c r="F15" s="47">
        <f>SUM(F10,F13:F14)</f>
        <v>1026969</v>
      </c>
      <c r="G15" s="33"/>
      <c r="H15" s="47">
        <f>SUM(H10,H13:H14)</f>
        <v>32655</v>
      </c>
      <c r="I15" s="33"/>
      <c r="J15" s="47">
        <f>SUM(J10,J13:J14)</f>
        <v>749238</v>
      </c>
      <c r="K15" s="33"/>
      <c r="L15" s="47">
        <f>SUM(L10,L13:L14)</f>
        <v>2135412</v>
      </c>
    </row>
    <row r="16" spans="1:12" ht="21" customHeight="1" thickTop="1">
      <c r="D16" s="33"/>
      <c r="E16" s="33"/>
      <c r="F16" s="33"/>
      <c r="G16" s="33"/>
      <c r="H16" s="33"/>
      <c r="I16" s="33"/>
      <c r="J16" s="41"/>
      <c r="K16" s="33"/>
      <c r="L16" s="33"/>
    </row>
    <row r="17" spans="1:12" ht="21" customHeight="1">
      <c r="A17" s="11" t="str">
        <f>conso!A25</f>
        <v>Balance as at 1 January 2025</v>
      </c>
      <c r="D17" s="33">
        <v>326550</v>
      </c>
      <c r="E17" s="33"/>
      <c r="F17" s="33">
        <v>1026969</v>
      </c>
      <c r="G17" s="33"/>
      <c r="H17" s="33">
        <v>32655</v>
      </c>
      <c r="I17" s="33"/>
      <c r="J17" s="33">
        <v>1289124</v>
      </c>
      <c r="K17" s="33"/>
      <c r="L17" s="33">
        <f>SUM(D17:J17)</f>
        <v>2675298</v>
      </c>
    </row>
    <row r="18" spans="1:12" ht="21" customHeight="1">
      <c r="A18" s="16" t="s">
        <v>135</v>
      </c>
      <c r="D18" s="61">
        <v>0</v>
      </c>
      <c r="E18" s="33"/>
      <c r="F18" s="61">
        <v>0</v>
      </c>
      <c r="G18" s="61"/>
      <c r="H18" s="61">
        <v>0</v>
      </c>
      <c r="I18" s="41"/>
      <c r="J18" s="61">
        <f>SUM(pl!K113)</f>
        <v>300088</v>
      </c>
      <c r="K18" s="33"/>
      <c r="L18" s="61">
        <f>SUM(D18:J18)</f>
        <v>300088</v>
      </c>
    </row>
    <row r="19" spans="1:12" ht="21" customHeight="1">
      <c r="A19" s="16" t="s">
        <v>136</v>
      </c>
      <c r="D19" s="62">
        <v>0</v>
      </c>
      <c r="E19" s="33"/>
      <c r="F19" s="61">
        <v>0</v>
      </c>
      <c r="G19" s="61"/>
      <c r="H19" s="61">
        <v>0</v>
      </c>
      <c r="I19" s="41"/>
      <c r="J19" s="62">
        <f>SUM(pl!K33)</f>
        <v>0</v>
      </c>
      <c r="K19" s="33"/>
      <c r="L19" s="62">
        <f>SUM(D19:J19)</f>
        <v>0</v>
      </c>
    </row>
    <row r="20" spans="1:12" ht="21" customHeight="1">
      <c r="A20" s="16" t="s">
        <v>137</v>
      </c>
      <c r="D20" s="63">
        <f>SUM(D18:D19)</f>
        <v>0</v>
      </c>
      <c r="E20" s="33"/>
      <c r="F20" s="63">
        <f>SUM(F18:F19)</f>
        <v>0</v>
      </c>
      <c r="G20" s="33"/>
      <c r="H20" s="63">
        <f>SUM(H18:H19)</f>
        <v>0</v>
      </c>
      <c r="I20" s="33"/>
      <c r="J20" s="63">
        <f>SUM(J18:J19)</f>
        <v>300088</v>
      </c>
      <c r="K20" s="33"/>
      <c r="L20" s="63">
        <f>SUM(L18:L19)</f>
        <v>300088</v>
      </c>
    </row>
    <row r="21" spans="1:12" ht="21" customHeight="1">
      <c r="A21" s="16" t="s">
        <v>165</v>
      </c>
      <c r="B21" s="53" t="s">
        <v>213</v>
      </c>
      <c r="D21" s="42">
        <v>0</v>
      </c>
      <c r="E21" s="33"/>
      <c r="F21" s="42">
        <v>0</v>
      </c>
      <c r="G21" s="33"/>
      <c r="H21" s="42">
        <v>0</v>
      </c>
      <c r="I21" s="33"/>
      <c r="J21" s="42">
        <v>-124089</v>
      </c>
      <c r="K21" s="33"/>
      <c r="L21" s="62">
        <f>SUM(D21:J21)</f>
        <v>-124089</v>
      </c>
    </row>
    <row r="22" spans="1:12" ht="21" customHeight="1" thickBot="1">
      <c r="A22" s="11" t="str">
        <f>conso!A35</f>
        <v>Balance as at 30 September 2025</v>
      </c>
      <c r="D22" s="47">
        <f>SUM(D17,D20:D21)</f>
        <v>326550</v>
      </c>
      <c r="E22" s="33"/>
      <c r="F22" s="47">
        <f>SUM(F17,F20:F21)</f>
        <v>1026969</v>
      </c>
      <c r="G22" s="33"/>
      <c r="H22" s="47">
        <f>SUM(H17,H20:H21)</f>
        <v>32655</v>
      </c>
      <c r="I22" s="33"/>
      <c r="J22" s="47">
        <f>SUM(J17,J20:J21)</f>
        <v>1465123</v>
      </c>
      <c r="K22" s="33"/>
      <c r="L22" s="47">
        <f>SUM(L17,L20:L21)</f>
        <v>2851297</v>
      </c>
    </row>
    <row r="23" spans="1:12" ht="16.5" customHeight="1" thickTop="1">
      <c r="D23" s="29">
        <f>D17-bs!M78</f>
        <v>0</v>
      </c>
      <c r="F23" s="29">
        <f>F17-bs!M81</f>
        <v>0</v>
      </c>
      <c r="H23" s="29">
        <f>H17-bs!M84</f>
        <v>0</v>
      </c>
      <c r="J23" s="29">
        <f>J17-bs!M85</f>
        <v>0</v>
      </c>
      <c r="L23" s="29">
        <f>L17-bs!M87</f>
        <v>0</v>
      </c>
    </row>
    <row r="24" spans="1:12" ht="16.5" customHeight="1">
      <c r="D24" s="29">
        <f>D22-bs!K80</f>
        <v>0</v>
      </c>
      <c r="F24" s="29">
        <f>F22-bs!K81</f>
        <v>0</v>
      </c>
      <c r="H24" s="29">
        <f>H22-bs!K84</f>
        <v>0</v>
      </c>
      <c r="J24" s="29">
        <f>J22-bs!K85</f>
        <v>0</v>
      </c>
      <c r="L24" s="29">
        <f>L22-bs!K87</f>
        <v>0</v>
      </c>
    </row>
    <row r="25" spans="1:12" ht="21" customHeight="1">
      <c r="A25" s="24" t="str">
        <f>bs!$A$35</f>
        <v>The accompanying condensed notes to interim financial statements are an integral part of the financial statements.</v>
      </c>
      <c r="B25" s="24"/>
      <c r="C25" s="24"/>
      <c r="D25" s="28"/>
      <c r="E25" s="28"/>
      <c r="F25" s="28"/>
      <c r="G25" s="28"/>
      <c r="H25" s="28"/>
    </row>
  </sheetData>
  <mergeCells count="2">
    <mergeCell ref="H7:J7"/>
    <mergeCell ref="D6:L6"/>
  </mergeCells>
  <printOptions horizontalCentered="1"/>
  <pageMargins left="0.59055118110236227" right="0.39370078740157483" top="0.98425196850393704" bottom="0.39370078740157483" header="0.19685039370078741" footer="0.19685039370078741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31972-F18E-4B41-B4B6-25966AC5E58F}">
  <dimension ref="A1:P93"/>
  <sheetViews>
    <sheetView showGridLines="0" tabSelected="1" view="pageBreakPreview" topLeftCell="A71" zoomScaleNormal="100" zoomScaleSheetLayoutView="100" workbookViewId="0">
      <selection activeCell="G85" sqref="G85"/>
    </sheetView>
  </sheetViews>
  <sheetFormatPr defaultColWidth="10.54296875" defaultRowHeight="21.75" customHeight="1"/>
  <cols>
    <col min="1" max="3" width="11.81640625" style="24" customWidth="1"/>
    <col min="4" max="4" width="14.1796875" style="24" customWidth="1"/>
    <col min="5" max="5" width="5.54296875" style="25" customWidth="1"/>
    <col min="6" max="6" width="3.1796875" style="25" customWidth="1"/>
    <col min="7" max="7" width="16.81640625" style="29" customWidth="1"/>
    <col min="8" max="8" width="2" style="24" customWidth="1"/>
    <col min="9" max="9" width="16.81640625" style="29" customWidth="1"/>
    <col min="10" max="10" width="2" style="24" customWidth="1"/>
    <col min="11" max="11" width="16.81640625" style="29" customWidth="1"/>
    <col min="12" max="12" width="2" style="24" customWidth="1"/>
    <col min="13" max="13" width="16.81640625" style="24" customWidth="1"/>
    <col min="14" max="16384" width="10.54296875" style="24"/>
  </cols>
  <sheetData>
    <row r="1" spans="1:13" ht="21.75" customHeight="1">
      <c r="M1" s="38" t="s">
        <v>134</v>
      </c>
    </row>
    <row r="2" spans="1:13" s="15" customFormat="1" ht="21.75" customHeight="1">
      <c r="A2" s="11" t="s">
        <v>103</v>
      </c>
      <c r="B2" s="11"/>
      <c r="C2" s="39"/>
      <c r="D2" s="39"/>
      <c r="E2" s="13"/>
      <c r="F2" s="13"/>
      <c r="G2" s="14"/>
      <c r="I2" s="14"/>
      <c r="K2" s="14"/>
    </row>
    <row r="3" spans="1:13" s="15" customFormat="1" ht="21.75" customHeight="1">
      <c r="A3" s="11" t="s">
        <v>91</v>
      </c>
      <c r="B3" s="11"/>
      <c r="C3" s="39"/>
      <c r="D3" s="39"/>
      <c r="E3" s="13"/>
      <c r="F3" s="13"/>
      <c r="G3" s="14"/>
      <c r="I3" s="14"/>
      <c r="K3" s="14"/>
    </row>
    <row r="4" spans="1:13" s="12" customFormat="1" ht="21.75" customHeight="1">
      <c r="A4" s="11" t="str">
        <f>pl!A65</f>
        <v>For the nine-month period ended 30 September 2025</v>
      </c>
      <c r="B4" s="11"/>
      <c r="C4" s="11"/>
      <c r="D4" s="11"/>
      <c r="G4" s="14"/>
      <c r="H4" s="15"/>
      <c r="I4" s="14"/>
      <c r="J4" s="15"/>
      <c r="K4" s="14"/>
      <c r="L4" s="15"/>
      <c r="M4" s="40"/>
    </row>
    <row r="5" spans="1:13" s="16" customFormat="1" ht="21.75" customHeight="1">
      <c r="D5" s="17"/>
      <c r="E5" s="17"/>
      <c r="G5" s="29"/>
      <c r="H5" s="24"/>
      <c r="I5" s="29"/>
      <c r="J5" s="24"/>
      <c r="K5" s="29"/>
      <c r="L5" s="24"/>
      <c r="M5" s="18" t="s">
        <v>133</v>
      </c>
    </row>
    <row r="6" spans="1:13" s="16" customFormat="1" ht="21.75" customHeight="1">
      <c r="D6" s="17"/>
      <c r="E6" s="17"/>
      <c r="G6" s="71" t="s">
        <v>74</v>
      </c>
      <c r="H6" s="71"/>
      <c r="I6" s="71"/>
      <c r="K6" s="71" t="s">
        <v>73</v>
      </c>
      <c r="L6" s="71"/>
      <c r="M6" s="71"/>
    </row>
    <row r="7" spans="1:13" s="16" customFormat="1" ht="21.75" customHeight="1">
      <c r="D7" s="17"/>
      <c r="E7" s="21"/>
      <c r="G7" s="19">
        <v>2025</v>
      </c>
      <c r="H7" s="21"/>
      <c r="I7" s="19">
        <v>2024</v>
      </c>
      <c r="J7" s="21"/>
      <c r="K7" s="19">
        <v>2025</v>
      </c>
      <c r="L7" s="21"/>
      <c r="M7" s="19">
        <v>2024</v>
      </c>
    </row>
    <row r="8" spans="1:13" s="16" customFormat="1" ht="21.75" customHeight="1">
      <c r="A8" s="23" t="s">
        <v>34</v>
      </c>
      <c r="G8" s="65"/>
      <c r="I8" s="65"/>
      <c r="K8" s="65"/>
      <c r="M8" s="18"/>
    </row>
    <row r="9" spans="1:13" s="16" customFormat="1" ht="21.75" customHeight="1">
      <c r="A9" s="24" t="s">
        <v>56</v>
      </c>
      <c r="G9" s="65">
        <f>SUM(pl!G83)</f>
        <v>432799</v>
      </c>
      <c r="H9" s="29"/>
      <c r="I9" s="65">
        <f>SUM(pl!I83)</f>
        <v>450493</v>
      </c>
      <c r="J9" s="29"/>
      <c r="K9" s="65">
        <f>SUM(pl!K83)</f>
        <v>309322</v>
      </c>
      <c r="L9" s="29"/>
      <c r="M9" s="65">
        <f>SUM(pl!M83)</f>
        <v>67682</v>
      </c>
    </row>
    <row r="10" spans="1:13" s="16" customFormat="1" ht="21.75" customHeight="1">
      <c r="A10" s="24" t="s">
        <v>57</v>
      </c>
      <c r="G10" s="65"/>
      <c r="H10" s="29"/>
      <c r="I10" s="65"/>
      <c r="J10" s="29"/>
      <c r="K10" s="65"/>
      <c r="L10" s="29"/>
      <c r="M10" s="65"/>
    </row>
    <row r="11" spans="1:13" s="16" customFormat="1" ht="21.75" customHeight="1">
      <c r="A11" s="24" t="s">
        <v>58</v>
      </c>
      <c r="G11" s="65"/>
      <c r="H11" s="29"/>
      <c r="I11" s="65"/>
      <c r="J11" s="29"/>
      <c r="K11" s="65"/>
      <c r="L11" s="29"/>
      <c r="M11" s="65"/>
    </row>
    <row r="12" spans="1:13" s="16" customFormat="1" ht="21.75" customHeight="1">
      <c r="A12" s="24" t="s">
        <v>35</v>
      </c>
      <c r="G12" s="41">
        <v>397236</v>
      </c>
      <c r="H12" s="41"/>
      <c r="I12" s="41">
        <v>411213</v>
      </c>
      <c r="J12" s="41"/>
      <c r="K12" s="41">
        <v>59717</v>
      </c>
      <c r="L12" s="41"/>
      <c r="M12" s="41">
        <v>71724</v>
      </c>
    </row>
    <row r="13" spans="1:13" s="16" customFormat="1" ht="21.75" customHeight="1">
      <c r="A13" s="24" t="s">
        <v>176</v>
      </c>
      <c r="G13" s="41"/>
      <c r="H13" s="41"/>
      <c r="I13" s="41"/>
      <c r="J13" s="41"/>
      <c r="K13" s="41"/>
      <c r="L13" s="41"/>
      <c r="M13" s="41"/>
    </row>
    <row r="14" spans="1:13" s="16" customFormat="1" ht="21.75" customHeight="1">
      <c r="A14" s="24" t="s">
        <v>185</v>
      </c>
      <c r="G14" s="41"/>
      <c r="H14" s="41"/>
      <c r="I14" s="41"/>
      <c r="J14" s="41"/>
      <c r="K14" s="41"/>
      <c r="L14" s="41"/>
      <c r="M14" s="41"/>
    </row>
    <row r="15" spans="1:13" s="16" customFormat="1" ht="21.75" customHeight="1">
      <c r="A15" s="24" t="s">
        <v>186</v>
      </c>
      <c r="G15" s="41">
        <v>0</v>
      </c>
      <c r="H15" s="41"/>
      <c r="I15" s="41">
        <v>1603</v>
      </c>
      <c r="J15" s="41"/>
      <c r="K15" s="41">
        <v>0</v>
      </c>
      <c r="L15" s="41"/>
      <c r="M15" s="41">
        <v>1603</v>
      </c>
    </row>
    <row r="16" spans="1:13" s="16" customFormat="1" ht="21.75" customHeight="1">
      <c r="A16" s="24" t="s">
        <v>216</v>
      </c>
      <c r="G16" s="41">
        <v>5449</v>
      </c>
      <c r="H16" s="41"/>
      <c r="I16" s="41">
        <v>15090</v>
      </c>
      <c r="J16" s="41"/>
      <c r="K16" s="41">
        <v>-566</v>
      </c>
      <c r="L16" s="41"/>
      <c r="M16" s="41">
        <v>-140</v>
      </c>
    </row>
    <row r="17" spans="1:13" s="16" customFormat="1" ht="21.75" customHeight="1">
      <c r="A17" s="24" t="s">
        <v>193</v>
      </c>
      <c r="G17" s="41">
        <v>3635</v>
      </c>
      <c r="H17" s="41"/>
      <c r="I17" s="41">
        <v>-1403</v>
      </c>
      <c r="J17" s="41"/>
      <c r="K17" s="41">
        <v>157</v>
      </c>
      <c r="L17" s="41"/>
      <c r="M17" s="41">
        <v>46</v>
      </c>
    </row>
    <row r="18" spans="1:13" s="16" customFormat="1" ht="21.75" customHeight="1">
      <c r="A18" s="24" t="s">
        <v>174</v>
      </c>
      <c r="G18" s="41">
        <v>-32</v>
      </c>
      <c r="H18" s="41"/>
      <c r="I18" s="41">
        <v>952</v>
      </c>
      <c r="J18" s="41"/>
      <c r="K18" s="41">
        <v>0</v>
      </c>
      <c r="L18" s="41"/>
      <c r="M18" s="41">
        <v>-2632</v>
      </c>
    </row>
    <row r="19" spans="1:13" s="16" customFormat="1" ht="21.75" customHeight="1">
      <c r="A19" s="24" t="s">
        <v>209</v>
      </c>
      <c r="G19" s="41">
        <v>3397</v>
      </c>
      <c r="H19" s="41"/>
      <c r="I19" s="41">
        <v>2283</v>
      </c>
      <c r="J19" s="41"/>
      <c r="K19" s="41">
        <v>3397</v>
      </c>
      <c r="L19" s="41"/>
      <c r="M19" s="41">
        <v>2283</v>
      </c>
    </row>
    <row r="20" spans="1:13" s="16" customFormat="1" ht="21.75" customHeight="1">
      <c r="A20" s="24" t="s">
        <v>208</v>
      </c>
      <c r="G20" s="41">
        <v>7909</v>
      </c>
      <c r="H20" s="41"/>
      <c r="I20" s="41">
        <v>15010</v>
      </c>
      <c r="J20" s="41"/>
      <c r="K20" s="41">
        <v>4298</v>
      </c>
      <c r="L20" s="41"/>
      <c r="M20" s="41">
        <v>4231</v>
      </c>
    </row>
    <row r="21" spans="1:13" s="16" customFormat="1" ht="21.75" customHeight="1">
      <c r="A21" s="24" t="s">
        <v>161</v>
      </c>
      <c r="G21" s="41">
        <v>20915</v>
      </c>
      <c r="H21" s="41"/>
      <c r="I21" s="41">
        <v>-579</v>
      </c>
      <c r="J21" s="41"/>
      <c r="K21" s="41">
        <v>20124</v>
      </c>
      <c r="L21" s="41"/>
      <c r="M21" s="41">
        <v>7291</v>
      </c>
    </row>
    <row r="22" spans="1:13" s="16" customFormat="1" ht="21.75" customHeight="1">
      <c r="A22" s="24" t="s">
        <v>192</v>
      </c>
      <c r="G22" s="41"/>
      <c r="H22" s="41"/>
      <c r="I22" s="41"/>
      <c r="J22" s="41"/>
      <c r="K22" s="41"/>
      <c r="L22" s="41"/>
      <c r="M22" s="41"/>
    </row>
    <row r="23" spans="1:13" s="16" customFormat="1" ht="21.75" customHeight="1">
      <c r="A23" s="24" t="s">
        <v>132</v>
      </c>
      <c r="G23" s="41">
        <v>65</v>
      </c>
      <c r="H23" s="41"/>
      <c r="I23" s="41">
        <v>0</v>
      </c>
      <c r="J23" s="41"/>
      <c r="K23" s="41">
        <v>65</v>
      </c>
      <c r="L23" s="41"/>
      <c r="M23" s="41">
        <v>0</v>
      </c>
    </row>
    <row r="24" spans="1:13" s="16" customFormat="1" ht="21.75" customHeight="1">
      <c r="A24" s="24" t="s">
        <v>214</v>
      </c>
      <c r="B24" s="24"/>
      <c r="C24" s="24"/>
      <c r="D24" s="24"/>
      <c r="G24" s="41">
        <v>-1015</v>
      </c>
      <c r="H24" s="41"/>
      <c r="I24" s="41">
        <v>-7</v>
      </c>
      <c r="J24" s="41"/>
      <c r="K24" s="41">
        <v>0</v>
      </c>
      <c r="L24" s="41"/>
      <c r="M24" s="41">
        <v>0</v>
      </c>
    </row>
    <row r="25" spans="1:13" s="16" customFormat="1" ht="21.75" customHeight="1">
      <c r="A25" s="24" t="s">
        <v>113</v>
      </c>
      <c r="G25" s="41">
        <v>1693</v>
      </c>
      <c r="H25" s="41"/>
      <c r="I25" s="41">
        <v>1355</v>
      </c>
      <c r="J25" s="41"/>
      <c r="K25" s="41">
        <v>1693</v>
      </c>
      <c r="L25" s="41"/>
      <c r="M25" s="41">
        <v>1355</v>
      </c>
    </row>
    <row r="26" spans="1:13" s="16" customFormat="1" ht="21.75" customHeight="1">
      <c r="A26" s="24" t="s">
        <v>162</v>
      </c>
      <c r="G26" s="41">
        <v>0</v>
      </c>
      <c r="H26" s="41"/>
      <c r="I26" s="41">
        <v>0</v>
      </c>
      <c r="J26" s="41"/>
      <c r="K26" s="41">
        <v>-253888</v>
      </c>
      <c r="L26" s="41"/>
      <c r="M26" s="41">
        <v>0</v>
      </c>
    </row>
    <row r="27" spans="1:13" s="16" customFormat="1" ht="21.75" customHeight="1">
      <c r="A27" s="24" t="s">
        <v>59</v>
      </c>
      <c r="G27" s="41">
        <v>-6697</v>
      </c>
      <c r="H27" s="41"/>
      <c r="I27" s="41">
        <v>-7511</v>
      </c>
      <c r="J27" s="41"/>
      <c r="K27" s="41">
        <v>-15645</v>
      </c>
      <c r="L27" s="41"/>
      <c r="M27" s="41">
        <v>-912</v>
      </c>
    </row>
    <row r="28" spans="1:13" s="16" customFormat="1" ht="21.75" customHeight="1">
      <c r="A28" s="24" t="s">
        <v>194</v>
      </c>
      <c r="G28" s="66">
        <v>127744</v>
      </c>
      <c r="H28" s="41"/>
      <c r="I28" s="66">
        <v>141821</v>
      </c>
      <c r="J28" s="41"/>
      <c r="K28" s="66">
        <v>69667</v>
      </c>
      <c r="L28" s="41"/>
      <c r="M28" s="66">
        <v>72700</v>
      </c>
    </row>
    <row r="29" spans="1:13" s="16" customFormat="1" ht="21.75" customHeight="1">
      <c r="A29" s="24" t="s">
        <v>60</v>
      </c>
      <c r="G29" s="61"/>
      <c r="H29" s="61"/>
      <c r="I29" s="61"/>
      <c r="J29" s="61"/>
      <c r="K29" s="61"/>
      <c r="L29" s="61"/>
      <c r="M29" s="61"/>
    </row>
    <row r="30" spans="1:13" s="16" customFormat="1" ht="21.75" customHeight="1">
      <c r="A30" s="24" t="s">
        <v>61</v>
      </c>
      <c r="G30" s="41">
        <f>SUM(G9:G28)</f>
        <v>993098</v>
      </c>
      <c r="H30" s="41"/>
      <c r="I30" s="41">
        <f>SUM(I9:I28)</f>
        <v>1030320</v>
      </c>
      <c r="J30" s="41"/>
      <c r="K30" s="41">
        <f>SUM(K9:K28)</f>
        <v>198341</v>
      </c>
      <c r="L30" s="41"/>
      <c r="M30" s="41">
        <f>SUM(M9:M28)</f>
        <v>225231</v>
      </c>
    </row>
    <row r="31" spans="1:13" s="16" customFormat="1" ht="21.75" customHeight="1">
      <c r="A31" s="24" t="s">
        <v>62</v>
      </c>
      <c r="G31" s="41"/>
      <c r="H31" s="41"/>
      <c r="I31" s="41"/>
      <c r="J31" s="41"/>
      <c r="K31" s="41"/>
      <c r="L31" s="41"/>
      <c r="M31" s="41"/>
    </row>
    <row r="32" spans="1:13" s="16" customFormat="1" ht="21.75" customHeight="1">
      <c r="A32" s="24" t="s">
        <v>201</v>
      </c>
      <c r="G32" s="33">
        <v>113712</v>
      </c>
      <c r="H32" s="33"/>
      <c r="I32" s="33">
        <v>-97179</v>
      </c>
      <c r="J32" s="33"/>
      <c r="K32" s="33">
        <v>53669</v>
      </c>
      <c r="L32" s="33"/>
      <c r="M32" s="33">
        <v>-22708</v>
      </c>
    </row>
    <row r="33" spans="1:16" s="16" customFormat="1" ht="21.75" customHeight="1">
      <c r="A33" s="24" t="s">
        <v>36</v>
      </c>
      <c r="G33" s="41">
        <v>55439</v>
      </c>
      <c r="H33" s="33"/>
      <c r="I33" s="41">
        <v>-3247</v>
      </c>
      <c r="J33" s="33"/>
      <c r="K33" s="41">
        <v>17940</v>
      </c>
      <c r="L33" s="33"/>
      <c r="M33" s="41">
        <v>5840</v>
      </c>
    </row>
    <row r="34" spans="1:16" s="16" customFormat="1" ht="21.75" customHeight="1">
      <c r="A34" s="24" t="s">
        <v>37</v>
      </c>
      <c r="G34" s="33">
        <v>-65465</v>
      </c>
      <c r="H34" s="41"/>
      <c r="I34" s="33">
        <v>-39129</v>
      </c>
      <c r="J34" s="41"/>
      <c r="K34" s="33">
        <v>-11136</v>
      </c>
      <c r="L34" s="41"/>
      <c r="M34" s="33">
        <v>-2425</v>
      </c>
    </row>
    <row r="35" spans="1:16" s="16" customFormat="1" ht="21.75" customHeight="1">
      <c r="A35" s="24" t="s">
        <v>38</v>
      </c>
      <c r="G35" s="33">
        <v>-5629</v>
      </c>
      <c r="H35" s="33"/>
      <c r="I35" s="33">
        <v>15876</v>
      </c>
      <c r="J35" s="33"/>
      <c r="K35" s="33">
        <v>-11982</v>
      </c>
      <c r="L35" s="33"/>
      <c r="M35" s="33">
        <v>19942</v>
      </c>
    </row>
    <row r="36" spans="1:16" s="16" customFormat="1" ht="21.75" customHeight="1">
      <c r="A36" s="24" t="s">
        <v>39</v>
      </c>
      <c r="G36" s="67"/>
      <c r="H36" s="33"/>
      <c r="I36" s="67"/>
      <c r="J36" s="33"/>
      <c r="K36" s="67"/>
      <c r="L36" s="33"/>
      <c r="M36" s="67"/>
    </row>
    <row r="37" spans="1:16" s="16" customFormat="1" ht="21.75" customHeight="1">
      <c r="A37" s="24" t="s">
        <v>202</v>
      </c>
      <c r="G37" s="33">
        <v>-34319</v>
      </c>
      <c r="H37" s="33"/>
      <c r="I37" s="33">
        <v>45361</v>
      </c>
      <c r="J37" s="33"/>
      <c r="K37" s="33">
        <v>-43152</v>
      </c>
      <c r="L37" s="33"/>
      <c r="M37" s="33">
        <v>-10754</v>
      </c>
    </row>
    <row r="38" spans="1:16" s="16" customFormat="1" ht="21.75" customHeight="1">
      <c r="A38" s="24" t="s">
        <v>40</v>
      </c>
      <c r="G38" s="33">
        <v>9067</v>
      </c>
      <c r="H38" s="33"/>
      <c r="I38" s="33">
        <v>-15943</v>
      </c>
      <c r="J38" s="33"/>
      <c r="K38" s="33">
        <v>473</v>
      </c>
      <c r="L38" s="33"/>
      <c r="M38" s="33">
        <v>-4553</v>
      </c>
    </row>
    <row r="39" spans="1:16" s="16" customFormat="1" ht="21.75" customHeight="1">
      <c r="A39" s="24" t="s">
        <v>173</v>
      </c>
      <c r="G39" s="33">
        <v>3</v>
      </c>
      <c r="H39" s="33"/>
      <c r="I39" s="33">
        <v>476</v>
      </c>
      <c r="J39" s="33"/>
      <c r="K39" s="33">
        <v>0</v>
      </c>
      <c r="L39" s="33"/>
      <c r="M39" s="33">
        <v>0</v>
      </c>
    </row>
    <row r="40" spans="1:16" s="16" customFormat="1" ht="21.75" customHeight="1">
      <c r="A40" s="24" t="s">
        <v>203</v>
      </c>
      <c r="G40" s="66">
        <v>-1217</v>
      </c>
      <c r="H40" s="41"/>
      <c r="I40" s="66">
        <v>-5944</v>
      </c>
      <c r="J40" s="41"/>
      <c r="K40" s="66">
        <v>-694</v>
      </c>
      <c r="L40" s="41"/>
      <c r="M40" s="66">
        <v>-604</v>
      </c>
    </row>
    <row r="41" spans="1:16" s="16" customFormat="1" ht="21.75" customHeight="1">
      <c r="A41" s="16" t="s">
        <v>34</v>
      </c>
      <c r="C41" s="56"/>
      <c r="G41" s="41">
        <f>SUM(G30:G40)</f>
        <v>1064689</v>
      </c>
      <c r="H41" s="41"/>
      <c r="I41" s="41">
        <f>SUM(I30:I40)</f>
        <v>930591</v>
      </c>
      <c r="J41" s="41"/>
      <c r="K41" s="41">
        <f>SUM(K30:K40)</f>
        <v>203459</v>
      </c>
      <c r="L41" s="41"/>
      <c r="M41" s="41">
        <f>SUM(M30:M40)</f>
        <v>209969</v>
      </c>
    </row>
    <row r="42" spans="1:16" s="16" customFormat="1" ht="21.75" customHeight="1">
      <c r="A42" s="16" t="s">
        <v>228</v>
      </c>
      <c r="C42" s="56"/>
      <c r="G42" s="41">
        <v>31414</v>
      </c>
      <c r="H42" s="41"/>
      <c r="I42" s="41">
        <v>33263</v>
      </c>
      <c r="J42" s="41"/>
      <c r="K42" s="41">
        <v>31414</v>
      </c>
      <c r="L42" s="41"/>
      <c r="M42" s="41">
        <v>33263</v>
      </c>
    </row>
    <row r="43" spans="1:16" s="16" customFormat="1" ht="21.75" customHeight="1">
      <c r="A43" s="16" t="s">
        <v>127</v>
      </c>
      <c r="C43" s="56"/>
      <c r="G43" s="42">
        <v>-75333</v>
      </c>
      <c r="H43" s="33"/>
      <c r="I43" s="42">
        <v>-91269</v>
      </c>
      <c r="J43" s="33"/>
      <c r="K43" s="42">
        <v>-8390</v>
      </c>
      <c r="L43" s="33"/>
      <c r="M43" s="42">
        <v>-16527</v>
      </c>
    </row>
    <row r="44" spans="1:16" s="16" customFormat="1" ht="21.75" customHeight="1">
      <c r="A44" s="11" t="s">
        <v>163</v>
      </c>
      <c r="C44" s="56"/>
      <c r="G44" s="42">
        <f>SUM(G41:G43)</f>
        <v>1020770</v>
      </c>
      <c r="H44" s="33"/>
      <c r="I44" s="42">
        <f>SUM(I41:I43)</f>
        <v>872585</v>
      </c>
      <c r="J44" s="33"/>
      <c r="K44" s="42">
        <f>SUM(K41:K43)</f>
        <v>226483</v>
      </c>
      <c r="L44" s="33"/>
      <c r="M44" s="42">
        <f>SUM(M41:M43)</f>
        <v>226705</v>
      </c>
    </row>
    <row r="45" spans="1:16" s="16" customFormat="1" ht="21.75" customHeight="1"/>
    <row r="46" spans="1:16" s="16" customFormat="1" ht="21.75" customHeight="1"/>
    <row r="47" spans="1:16" ht="21.75" customHeight="1">
      <c r="A47" s="24" t="str">
        <f>bs!$A$35</f>
        <v>The accompanying condensed notes to interim financial statements are an integral part of the financial statements.</v>
      </c>
      <c r="D47" s="27"/>
      <c r="E47" s="28"/>
      <c r="F47" s="28"/>
      <c r="O47" s="16"/>
      <c r="P47" s="16"/>
    </row>
    <row r="48" spans="1:16" ht="21.75" customHeight="1">
      <c r="M48" s="38" t="s">
        <v>134</v>
      </c>
      <c r="O48" s="16"/>
      <c r="P48" s="16"/>
    </row>
    <row r="49" spans="1:16" s="15" customFormat="1" ht="21.75" customHeight="1">
      <c r="A49" s="11" t="s">
        <v>103</v>
      </c>
      <c r="B49" s="39"/>
      <c r="C49" s="39"/>
      <c r="D49" s="12"/>
      <c r="E49" s="13"/>
      <c r="F49" s="13"/>
      <c r="G49" s="14"/>
      <c r="I49" s="14"/>
      <c r="K49" s="14"/>
      <c r="O49" s="16"/>
      <c r="P49" s="16"/>
    </row>
    <row r="50" spans="1:16" s="15" customFormat="1" ht="21.75" customHeight="1">
      <c r="A50" s="11" t="s">
        <v>92</v>
      </c>
      <c r="B50" s="39"/>
      <c r="C50" s="39"/>
      <c r="D50" s="12"/>
      <c r="E50" s="13"/>
      <c r="F50" s="13"/>
      <c r="G50" s="14"/>
      <c r="I50" s="14"/>
      <c r="K50" s="14"/>
      <c r="O50" s="16"/>
      <c r="P50" s="16"/>
    </row>
    <row r="51" spans="1:16" s="12" customFormat="1" ht="21.75" customHeight="1">
      <c r="A51" s="11" t="str">
        <f>A4</f>
        <v>For the nine-month period ended 30 September 2025</v>
      </c>
      <c r="B51" s="11"/>
      <c r="C51" s="11"/>
      <c r="G51" s="14"/>
      <c r="H51" s="15"/>
      <c r="I51" s="14"/>
      <c r="J51" s="15"/>
      <c r="K51" s="14"/>
      <c r="L51" s="15"/>
      <c r="M51" s="40"/>
      <c r="O51" s="16"/>
      <c r="P51" s="16"/>
    </row>
    <row r="52" spans="1:16" s="16" customFormat="1" ht="21.75" customHeight="1">
      <c r="D52" s="17"/>
      <c r="E52" s="17"/>
      <c r="G52" s="29"/>
      <c r="H52" s="24"/>
      <c r="I52" s="29"/>
      <c r="J52" s="24"/>
      <c r="K52" s="29"/>
      <c r="L52" s="24"/>
      <c r="M52" s="18" t="s">
        <v>133</v>
      </c>
    </row>
    <row r="53" spans="1:16" s="16" customFormat="1" ht="21.75" customHeight="1">
      <c r="D53" s="17"/>
      <c r="E53" s="17"/>
      <c r="G53" s="71" t="s">
        <v>74</v>
      </c>
      <c r="H53" s="71"/>
      <c r="I53" s="71"/>
      <c r="K53" s="71" t="s">
        <v>73</v>
      </c>
      <c r="L53" s="71"/>
      <c r="M53" s="71"/>
    </row>
    <row r="54" spans="1:16" s="16" customFormat="1" ht="21.75" customHeight="1">
      <c r="D54" s="17"/>
      <c r="E54" s="21"/>
      <c r="G54" s="19">
        <f>G7</f>
        <v>2025</v>
      </c>
      <c r="H54" s="21"/>
      <c r="I54" s="19">
        <f>I7</f>
        <v>2024</v>
      </c>
      <c r="J54" s="21"/>
      <c r="K54" s="19">
        <f>K7</f>
        <v>2025</v>
      </c>
      <c r="L54" s="21"/>
      <c r="M54" s="19">
        <f>M7</f>
        <v>2024</v>
      </c>
    </row>
    <row r="55" spans="1:16" s="16" customFormat="1" ht="21.75" customHeight="1">
      <c r="A55" s="23" t="s">
        <v>41</v>
      </c>
      <c r="G55" s="65"/>
      <c r="I55" s="65"/>
      <c r="K55" s="65"/>
      <c r="M55" s="18"/>
    </row>
    <row r="56" spans="1:16" s="16" customFormat="1" ht="21.75" customHeight="1">
      <c r="A56" s="24" t="s">
        <v>227</v>
      </c>
      <c r="G56" s="65">
        <v>0</v>
      </c>
      <c r="I56" s="65">
        <v>0</v>
      </c>
      <c r="K56" s="65">
        <v>16255</v>
      </c>
      <c r="M56" s="65">
        <v>-3842</v>
      </c>
    </row>
    <row r="57" spans="1:16" s="16" customFormat="1" ht="21.75" customHeight="1">
      <c r="A57" s="24" t="s">
        <v>149</v>
      </c>
      <c r="G57" s="70">
        <v>1730</v>
      </c>
      <c r="I57" s="65">
        <v>844</v>
      </c>
      <c r="K57" s="65">
        <v>0</v>
      </c>
      <c r="M57" s="65">
        <v>2786</v>
      </c>
    </row>
    <row r="58" spans="1:16" s="16" customFormat="1" ht="21.75" customHeight="1">
      <c r="A58" s="24" t="s">
        <v>179</v>
      </c>
      <c r="G58" s="41">
        <v>-336165</v>
      </c>
      <c r="H58" s="41"/>
      <c r="I58" s="41">
        <v>-405973</v>
      </c>
      <c r="J58" s="41"/>
      <c r="K58" s="41">
        <v>-95258</v>
      </c>
      <c r="L58" s="41"/>
      <c r="M58" s="41">
        <v>-47878</v>
      </c>
    </row>
    <row r="59" spans="1:16" s="16" customFormat="1" ht="21.75" customHeight="1">
      <c r="A59" s="24" t="s">
        <v>215</v>
      </c>
      <c r="G59" s="41">
        <v>-1351</v>
      </c>
      <c r="H59" s="41"/>
      <c r="I59" s="41">
        <v>0</v>
      </c>
      <c r="J59" s="41"/>
      <c r="K59" s="41">
        <v>0</v>
      </c>
      <c r="L59" s="41"/>
      <c r="M59" s="41">
        <v>0</v>
      </c>
    </row>
    <row r="60" spans="1:16" s="16" customFormat="1" ht="21.75" customHeight="1">
      <c r="A60" s="24" t="s">
        <v>150</v>
      </c>
      <c r="G60" s="41">
        <v>-5119</v>
      </c>
      <c r="H60" s="41"/>
      <c r="I60" s="41">
        <v>-892</v>
      </c>
      <c r="J60" s="41"/>
      <c r="K60" s="41">
        <v>0</v>
      </c>
      <c r="L60" s="41"/>
      <c r="M60" s="41">
        <v>0</v>
      </c>
    </row>
    <row r="61" spans="1:16" s="16" customFormat="1" ht="21.75" customHeight="1">
      <c r="A61" s="24" t="s">
        <v>164</v>
      </c>
      <c r="G61" s="41">
        <v>0</v>
      </c>
      <c r="H61" s="41"/>
      <c r="I61" s="41">
        <v>0</v>
      </c>
      <c r="J61" s="41"/>
      <c r="K61" s="41">
        <v>0</v>
      </c>
      <c r="L61" s="41"/>
      <c r="M61" s="41">
        <v>-30219</v>
      </c>
    </row>
    <row r="62" spans="1:16" s="16" customFormat="1" ht="21.75" customHeight="1">
      <c r="A62" s="24" t="s">
        <v>210</v>
      </c>
      <c r="G62" s="41">
        <v>0</v>
      </c>
      <c r="H62" s="41"/>
      <c r="I62" s="41">
        <v>-60268</v>
      </c>
      <c r="J62" s="41"/>
      <c r="K62" s="41">
        <v>0</v>
      </c>
      <c r="L62" s="41"/>
      <c r="M62" s="41">
        <v>0</v>
      </c>
    </row>
    <row r="63" spans="1:16" s="16" customFormat="1" ht="21.75" customHeight="1">
      <c r="A63" s="24" t="s">
        <v>229</v>
      </c>
      <c r="G63" s="41">
        <v>9900</v>
      </c>
      <c r="H63" s="41"/>
      <c r="I63" s="41">
        <v>268</v>
      </c>
      <c r="J63" s="41"/>
      <c r="K63" s="41">
        <v>0</v>
      </c>
      <c r="L63" s="41"/>
      <c r="M63" s="41">
        <v>0</v>
      </c>
    </row>
    <row r="64" spans="1:16" s="16" customFormat="1" ht="21.75" customHeight="1">
      <c r="A64" s="24" t="s">
        <v>230</v>
      </c>
      <c r="G64" s="41">
        <v>-31</v>
      </c>
      <c r="H64" s="41"/>
      <c r="I64" s="41">
        <v>2548</v>
      </c>
      <c r="J64" s="41"/>
      <c r="K64" s="41">
        <v>0</v>
      </c>
      <c r="L64" s="41"/>
      <c r="M64" s="41">
        <v>0</v>
      </c>
    </row>
    <row r="65" spans="1:13" s="16" customFormat="1" ht="21.75" customHeight="1">
      <c r="A65" s="24" t="s">
        <v>180</v>
      </c>
      <c r="G65" s="41">
        <v>0</v>
      </c>
      <c r="H65" s="41"/>
      <c r="I65" s="41">
        <v>0</v>
      </c>
      <c r="J65" s="41"/>
      <c r="K65" s="41">
        <v>253888</v>
      </c>
      <c r="L65" s="41"/>
      <c r="M65" s="41">
        <v>0</v>
      </c>
    </row>
    <row r="66" spans="1:13" s="16" customFormat="1" ht="21.75" customHeight="1">
      <c r="A66" s="24" t="s">
        <v>128</v>
      </c>
      <c r="G66" s="41">
        <v>5767</v>
      </c>
      <c r="H66" s="41"/>
      <c r="I66" s="41">
        <v>6453</v>
      </c>
      <c r="J66" s="41"/>
      <c r="K66" s="41">
        <v>14401</v>
      </c>
      <c r="L66" s="41"/>
      <c r="M66" s="41">
        <v>912</v>
      </c>
    </row>
    <row r="67" spans="1:13" s="16" customFormat="1" ht="21.75" customHeight="1">
      <c r="A67" s="23" t="s">
        <v>167</v>
      </c>
      <c r="G67" s="68">
        <f>SUM(G56:G66)</f>
        <v>-325269</v>
      </c>
      <c r="H67" s="41"/>
      <c r="I67" s="68">
        <f>SUM(I56:I66)</f>
        <v>-457020</v>
      </c>
      <c r="J67" s="41"/>
      <c r="K67" s="68">
        <f>SUM(K56:K66)</f>
        <v>189286</v>
      </c>
      <c r="L67" s="41"/>
      <c r="M67" s="68">
        <f>SUM(M56:M66)</f>
        <v>-78241</v>
      </c>
    </row>
    <row r="68" spans="1:13" s="16" customFormat="1" ht="21.75" customHeight="1">
      <c r="A68" s="23" t="s">
        <v>42</v>
      </c>
      <c r="G68" s="41"/>
      <c r="H68" s="41"/>
      <c r="I68" s="41"/>
      <c r="J68" s="41"/>
      <c r="K68" s="41"/>
      <c r="L68" s="41"/>
      <c r="M68" s="41"/>
    </row>
    <row r="69" spans="1:13" s="16" customFormat="1" ht="21.65" customHeight="1">
      <c r="A69" s="24" t="s">
        <v>231</v>
      </c>
      <c r="G69" s="41"/>
      <c r="H69" s="41"/>
      <c r="I69" s="41"/>
      <c r="J69" s="41"/>
      <c r="K69" s="41"/>
      <c r="L69" s="41"/>
      <c r="M69" s="41"/>
    </row>
    <row r="70" spans="1:13" s="16" customFormat="1" ht="21.75" customHeight="1">
      <c r="A70" s="24" t="s">
        <v>168</v>
      </c>
      <c r="G70" s="41">
        <v>2417</v>
      </c>
      <c r="H70" s="41"/>
      <c r="I70" s="41">
        <v>223412</v>
      </c>
      <c r="J70" s="41"/>
      <c r="K70" s="41">
        <v>-14052</v>
      </c>
      <c r="L70" s="41"/>
      <c r="M70" s="41">
        <v>215205</v>
      </c>
    </row>
    <row r="71" spans="1:13" s="16" customFormat="1" ht="21.75" customHeight="1">
      <c r="A71" s="24" t="s">
        <v>232</v>
      </c>
      <c r="G71" s="41">
        <v>84</v>
      </c>
      <c r="H71" s="41"/>
      <c r="I71" s="41">
        <v>-2820</v>
      </c>
      <c r="J71" s="41"/>
      <c r="K71" s="41">
        <v>256</v>
      </c>
      <c r="L71" s="41"/>
      <c r="M71" s="41">
        <v>0</v>
      </c>
    </row>
    <row r="72" spans="1:13" s="16" customFormat="1" ht="21.75" customHeight="1">
      <c r="A72" s="24" t="s">
        <v>144</v>
      </c>
      <c r="G72" s="41">
        <v>13797</v>
      </c>
      <c r="H72" s="41"/>
      <c r="I72" s="41">
        <v>164211</v>
      </c>
      <c r="J72" s="41"/>
      <c r="K72" s="41">
        <v>0</v>
      </c>
      <c r="L72" s="41"/>
      <c r="M72" s="41">
        <v>0</v>
      </c>
    </row>
    <row r="73" spans="1:13" s="16" customFormat="1" ht="21.75" customHeight="1">
      <c r="A73" s="24" t="s">
        <v>151</v>
      </c>
      <c r="G73" s="41">
        <v>-415663</v>
      </c>
      <c r="H73" s="41"/>
      <c r="I73" s="41">
        <v>-263001</v>
      </c>
      <c r="J73" s="41"/>
      <c r="K73" s="41">
        <v>-295166</v>
      </c>
      <c r="L73" s="41"/>
      <c r="M73" s="41">
        <v>-175799</v>
      </c>
    </row>
    <row r="74" spans="1:13" s="16" customFormat="1" ht="21.75" customHeight="1">
      <c r="A74" s="24" t="s">
        <v>211</v>
      </c>
      <c r="G74" s="41"/>
      <c r="H74" s="41"/>
      <c r="I74" s="41"/>
      <c r="J74" s="41"/>
      <c r="K74" s="41"/>
      <c r="L74" s="41"/>
      <c r="M74" s="41"/>
    </row>
    <row r="75" spans="1:13" s="16" customFormat="1" ht="21.75" customHeight="1">
      <c r="A75" s="24" t="s">
        <v>212</v>
      </c>
      <c r="G75" s="41">
        <v>0</v>
      </c>
      <c r="H75" s="41"/>
      <c r="I75" s="41">
        <v>8862</v>
      </c>
      <c r="J75" s="41"/>
      <c r="K75" s="41">
        <v>0</v>
      </c>
      <c r="L75" s="41"/>
      <c r="M75" s="41">
        <v>0</v>
      </c>
    </row>
    <row r="76" spans="1:13" s="16" customFormat="1" ht="21.75" customHeight="1">
      <c r="A76" s="24" t="s">
        <v>125</v>
      </c>
      <c r="G76" s="41">
        <v>-28195</v>
      </c>
      <c r="H76" s="41"/>
      <c r="I76" s="41">
        <v>-24410</v>
      </c>
      <c r="J76" s="41"/>
      <c r="K76" s="41">
        <v>-3053</v>
      </c>
      <c r="L76" s="41"/>
      <c r="M76" s="41">
        <v>-3026</v>
      </c>
    </row>
    <row r="77" spans="1:13" s="16" customFormat="1" ht="21.75" customHeight="1">
      <c r="A77" s="24" t="s">
        <v>129</v>
      </c>
      <c r="G77" s="41">
        <v>-115398</v>
      </c>
      <c r="H77" s="41"/>
      <c r="I77" s="41">
        <v>-133134</v>
      </c>
      <c r="J77" s="41"/>
      <c r="K77" s="41">
        <v>-71443</v>
      </c>
      <c r="L77" s="41"/>
      <c r="M77" s="41">
        <v>-74887</v>
      </c>
    </row>
    <row r="78" spans="1:13" s="16" customFormat="1" ht="21.75" customHeight="1">
      <c r="A78" s="24" t="s">
        <v>165</v>
      </c>
      <c r="G78" s="41">
        <v>-136766</v>
      </c>
      <c r="H78" s="41"/>
      <c r="I78" s="41">
        <v>-146948</v>
      </c>
      <c r="J78" s="41"/>
      <c r="K78" s="41">
        <v>-124089</v>
      </c>
      <c r="L78" s="41"/>
      <c r="M78" s="41">
        <v>-146948</v>
      </c>
    </row>
    <row r="79" spans="1:13" s="16" customFormat="1" ht="21.75" customHeight="1">
      <c r="A79" s="23" t="s">
        <v>217</v>
      </c>
      <c r="G79" s="68">
        <f>SUM(G70:G78)</f>
        <v>-679724</v>
      </c>
      <c r="H79" s="41"/>
      <c r="I79" s="68">
        <f>SUM(I70:I78)</f>
        <v>-173828</v>
      </c>
      <c r="J79" s="41"/>
      <c r="K79" s="68">
        <f>SUM(K70:K78)</f>
        <v>-507547</v>
      </c>
      <c r="L79" s="41"/>
      <c r="M79" s="68">
        <f>SUM(M70:M78)</f>
        <v>-185455</v>
      </c>
    </row>
    <row r="80" spans="1:13" s="16" customFormat="1" ht="21.75" customHeight="1">
      <c r="A80" s="16" t="s">
        <v>195</v>
      </c>
      <c r="G80" s="66">
        <v>-102268</v>
      </c>
      <c r="H80" s="41"/>
      <c r="I80" s="66">
        <v>-84283</v>
      </c>
      <c r="J80" s="41"/>
      <c r="K80" s="66">
        <v>0</v>
      </c>
      <c r="L80" s="41"/>
      <c r="M80" s="66">
        <v>0</v>
      </c>
    </row>
    <row r="81" spans="1:13" s="16" customFormat="1" ht="21.75" customHeight="1">
      <c r="A81" s="23" t="s">
        <v>218</v>
      </c>
      <c r="G81" s="41">
        <f>SUM(G44,G67,G79:G80)</f>
        <v>-86491</v>
      </c>
      <c r="H81" s="41"/>
      <c r="I81" s="41">
        <f>SUM(I44,I67,I79:I80)</f>
        <v>157454</v>
      </c>
      <c r="J81" s="41"/>
      <c r="K81" s="41">
        <f>SUM(K44,K67,K79)</f>
        <v>-91778</v>
      </c>
      <c r="L81" s="41"/>
      <c r="M81" s="41">
        <f>SUM(M44,M67,M79)</f>
        <v>-36991</v>
      </c>
    </row>
    <row r="82" spans="1:13" s="16" customFormat="1" ht="21.75" customHeight="1">
      <c r="A82" s="24" t="s">
        <v>140</v>
      </c>
      <c r="G82" s="66">
        <v>291009</v>
      </c>
      <c r="H82" s="41"/>
      <c r="I82" s="66">
        <v>183070</v>
      </c>
      <c r="J82" s="41"/>
      <c r="K82" s="66">
        <v>96659</v>
      </c>
      <c r="L82" s="41"/>
      <c r="M82" s="66">
        <v>50274</v>
      </c>
    </row>
    <row r="83" spans="1:13" s="16" customFormat="1" ht="21.75" customHeight="1" thickBot="1">
      <c r="A83" s="23" t="s">
        <v>145</v>
      </c>
      <c r="G83" s="69">
        <f>SUM(G81:G82)</f>
        <v>204518</v>
      </c>
      <c r="H83" s="41"/>
      <c r="I83" s="69">
        <f>SUM(I81:I82)</f>
        <v>340524</v>
      </c>
      <c r="J83" s="41"/>
      <c r="K83" s="69">
        <f>SUM(K81:K82)</f>
        <v>4881</v>
      </c>
      <c r="L83" s="41"/>
      <c r="M83" s="69">
        <f>SUM(M81:M82)</f>
        <v>13283</v>
      </c>
    </row>
    <row r="84" spans="1:13" s="16" customFormat="1" ht="21.75" customHeight="1" thickTop="1">
      <c r="G84" s="41">
        <f>G83-bs!G11</f>
        <v>0</v>
      </c>
      <c r="H84" s="41"/>
      <c r="I84" s="41"/>
      <c r="J84" s="41"/>
      <c r="K84" s="41">
        <f>K83-bs!K11</f>
        <v>0</v>
      </c>
      <c r="L84" s="41"/>
      <c r="M84" s="41"/>
    </row>
    <row r="85" spans="1:13" s="16" customFormat="1" ht="21.75" customHeight="1">
      <c r="A85" s="23" t="s">
        <v>43</v>
      </c>
      <c r="G85" s="41"/>
      <c r="H85" s="41"/>
      <c r="I85" s="41"/>
      <c r="J85" s="41"/>
      <c r="K85" s="41"/>
      <c r="L85" s="41"/>
      <c r="M85" s="41"/>
    </row>
    <row r="86" spans="1:13" s="16" customFormat="1" ht="21.75" customHeight="1">
      <c r="A86" s="24" t="s">
        <v>93</v>
      </c>
      <c r="G86" s="41"/>
      <c r="H86" s="41"/>
      <c r="I86" s="41"/>
      <c r="J86" s="41"/>
      <c r="K86" s="41"/>
      <c r="L86" s="41"/>
      <c r="M86" s="41"/>
    </row>
    <row r="87" spans="1:13" s="16" customFormat="1" ht="21.75" customHeight="1">
      <c r="A87" s="16" t="s">
        <v>196</v>
      </c>
    </row>
    <row r="88" spans="1:13" s="16" customFormat="1" ht="21.75" customHeight="1">
      <c r="A88" s="16" t="s">
        <v>177</v>
      </c>
      <c r="G88" s="41">
        <v>-3526</v>
      </c>
      <c r="H88" s="41"/>
      <c r="I88" s="41">
        <v>-12289</v>
      </c>
      <c r="J88" s="41"/>
      <c r="K88" s="41">
        <v>28</v>
      </c>
      <c r="L88" s="41"/>
      <c r="M88" s="41">
        <v>3245</v>
      </c>
    </row>
    <row r="89" spans="1:13" s="16" customFormat="1" ht="21.75" customHeight="1">
      <c r="A89" s="24" t="s">
        <v>166</v>
      </c>
      <c r="G89" s="65">
        <v>40089</v>
      </c>
      <c r="H89" s="41"/>
      <c r="I89" s="65">
        <v>14429</v>
      </c>
      <c r="J89" s="41"/>
      <c r="K89" s="65">
        <v>3859</v>
      </c>
      <c r="L89" s="41"/>
      <c r="M89" s="65">
        <v>0</v>
      </c>
    </row>
    <row r="90" spans="1:13" s="16" customFormat="1" ht="21.75" customHeight="1">
      <c r="A90" s="24" t="s">
        <v>219</v>
      </c>
      <c r="G90" s="65">
        <v>-12917</v>
      </c>
      <c r="H90" s="41"/>
      <c r="I90" s="65">
        <v>0</v>
      </c>
      <c r="J90" s="41"/>
      <c r="K90" s="65">
        <v>0</v>
      </c>
      <c r="L90" s="41"/>
      <c r="M90" s="65">
        <v>0</v>
      </c>
    </row>
    <row r="91" spans="1:13" s="16" customFormat="1" ht="21.75" customHeight="1">
      <c r="A91" s="24" t="s">
        <v>220</v>
      </c>
      <c r="G91" s="65">
        <v>-13932</v>
      </c>
      <c r="H91" s="41"/>
      <c r="I91" s="65">
        <v>0</v>
      </c>
      <c r="J91" s="41"/>
      <c r="K91" s="65">
        <v>0</v>
      </c>
      <c r="L91" s="41"/>
      <c r="M91" s="65">
        <v>0</v>
      </c>
    </row>
    <row r="92" spans="1:13" s="16" customFormat="1" ht="21.75" customHeight="1">
      <c r="A92" s="24"/>
      <c r="G92" s="65"/>
      <c r="I92" s="65"/>
      <c r="K92" s="65"/>
      <c r="M92" s="65"/>
    </row>
    <row r="93" spans="1:13" s="16" customFormat="1" ht="21.75" customHeight="1">
      <c r="A93" s="24" t="str">
        <f>bs!$A$35</f>
        <v>The accompanying condensed notes to interim financial statements are an integral part of the financial statements.</v>
      </c>
      <c r="G93" s="65"/>
      <c r="I93" s="65"/>
      <c r="K93" s="65"/>
      <c r="M93" s="18"/>
    </row>
  </sheetData>
  <mergeCells count="4">
    <mergeCell ref="G6:I6"/>
    <mergeCell ref="K6:M6"/>
    <mergeCell ref="G53:I53"/>
    <mergeCell ref="K53:M53"/>
  </mergeCells>
  <pageMargins left="0.6692913385826772" right="0.39370078740157483" top="0.78740157480314965" bottom="0.39370078740157483" header="0.19685039370078741" footer="0.19685039370078741"/>
  <pageSetup paperSize="9" scale="70" orientation="portrait" r:id="rId1"/>
  <rowBreaks count="1" manualBreakCount="1">
    <brk id="47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7BB23D610B144B944A8A62E48FF139" ma:contentTypeVersion="13" ma:contentTypeDescription="Create a new document." ma:contentTypeScope="" ma:versionID="78fcd349c4d95d47b71fe150b41ca257">
  <xsd:schema xmlns:xsd="http://www.w3.org/2001/XMLSchema" xmlns:xs="http://www.w3.org/2001/XMLSchema" xmlns:p="http://schemas.microsoft.com/office/2006/metadata/properties" xmlns:ns2="59320682-6c99-4868-82fa-87797991bd91" xmlns:ns3="1323530a-0138-46e8-a1f0-c5bcd9b5c002" targetNamespace="http://schemas.microsoft.com/office/2006/metadata/properties" ma:root="true" ma:fieldsID="1c0b1974481f25bcff22ff0c17eb3114" ns2:_="" ns3:_="">
    <xsd:import namespace="59320682-6c99-4868-82fa-87797991bd91"/>
    <xsd:import namespace="1323530a-0138-46e8-a1f0-c5bcd9b5c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20682-6c99-4868-82fa-87797991bd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8b07bca-c93c-4d1d-9307-aae5d6f40d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3530a-0138-46e8-a1f0-c5bcd9b5c0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518986-7ee6-4ac6-ac7b-97b6131bf139}" ma:internalName="TaxCatchAll" ma:showField="CatchAllData" ma:web="1323530a-0138-46e8-a1f0-c5bcd9b5c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23530a-0138-46e8-a1f0-c5bcd9b5c002" xsi:nil="true"/>
    <lcf76f155ced4ddcb4097134ff3c332f xmlns="59320682-6c99-4868-82fa-87797991bd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7F7C68-BC7B-4547-B624-5BD33DE8EE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758D94-6169-4896-B7A8-477C2F0D97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20682-6c99-4868-82fa-87797991bd91"/>
    <ds:schemaRef ds:uri="1323530a-0138-46e8-a1f0-c5bcd9b5c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C99830-4110-4C2B-A36C-020ED28F6569}">
  <ds:schemaRefs>
    <ds:schemaRef ds:uri="http://schemas.microsoft.com/office/2006/metadata/properties"/>
    <ds:schemaRef ds:uri="http://schemas.microsoft.com/office/infopath/2007/PartnerControls"/>
    <ds:schemaRef ds:uri="b903bc94-8601-47ef-a3ef-fbc72f899000"/>
    <ds:schemaRef ds:uri="50c908b1-f277-4340-90a9-4611d0b0f078"/>
    <ds:schemaRef ds:uri="7d9868bf-ad44-41a6-8c0f-e6f2ee78a9d4"/>
    <ds:schemaRef ds:uri="51a2ad2e-4c33-48c0-ba8f-f6a30da81cc2"/>
    <ds:schemaRef ds:uri="1323530a-0138-46e8-a1f0-c5bcd9b5c002"/>
    <ds:schemaRef ds:uri="59320682-6c99-4868-82fa-87797991bd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bs</vt:lpstr>
      <vt:lpstr>pl</vt:lpstr>
      <vt:lpstr>conso</vt:lpstr>
      <vt:lpstr>company</vt:lpstr>
      <vt:lpstr>cashflow</vt:lpstr>
      <vt:lpstr>bs!Print_Area</vt:lpstr>
      <vt:lpstr>cashflow!Print_Area</vt:lpstr>
      <vt:lpstr>company!Print_Area</vt:lpstr>
      <vt:lpstr>conso!Print_Area</vt:lpstr>
      <vt:lpstr>pl!Print_Area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Kamolwan.Theeravetch</dc:creator>
  <cp:lastModifiedBy>Natphawut Triratanawong</cp:lastModifiedBy>
  <cp:lastPrinted>2025-11-06T07:36:45Z</cp:lastPrinted>
  <dcterms:created xsi:type="dcterms:W3CDTF">2011-10-03T07:02:46Z</dcterms:created>
  <dcterms:modified xsi:type="dcterms:W3CDTF">2025-11-11T03:16:16Z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0x0101007F7BB23D610B144B944A8A62E48FF139</vt:lpwstr>
  </property>
  <property fmtid="{D5CDD505-2E9C-101B-9397-08002B2CF9AE}" pid="3" name="MediaServiceImageTags">
    <vt:lpwstr/>
  </property>
</Properties>
</file>