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Thai Plaspac\2026\Qtr1'2026\"/>
    </mc:Choice>
  </mc:AlternateContent>
  <xr:revisionPtr revIDLastSave="0" documentId="13_ncr:1_{D8237C21-22ED-4524-B230-FE42D9DE087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bs" sheetId="12" r:id="rId1"/>
    <sheet name="pl" sheetId="10" r:id="rId2"/>
    <sheet name="conso" sheetId="5" r:id="rId3"/>
    <sheet name="company" sheetId="2" r:id="rId4"/>
    <sheet name="cashflow" sheetId="11" r:id="rId5"/>
  </sheets>
  <definedNames>
    <definedName name="_xlnm.Print_Area" localSheetId="0">bs!$A$1:$M$101</definedName>
    <definedName name="_xlnm.Print_Area" localSheetId="4">cashflow!$A$1:$M$81</definedName>
    <definedName name="_xlnm.Print_Area" localSheetId="3">company!$A$1:$M$23</definedName>
    <definedName name="_xlnm.Print_Area" localSheetId="2">conso!$A$1:$T$38</definedName>
    <definedName name="_xlnm.Print_Area" localSheetId="1">pl!$A$1:$M$68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0" i="5" l="1"/>
  <c r="P28" i="5" l="1"/>
  <c r="T22" i="5"/>
  <c r="M89" i="12" l="1"/>
  <c r="M91" i="12" s="1"/>
  <c r="I89" i="12"/>
  <c r="I91" i="12" s="1"/>
  <c r="K89" i="12"/>
  <c r="K91" i="12" s="1"/>
  <c r="G89" i="12"/>
  <c r="G91" i="12" s="1"/>
  <c r="M64" i="12"/>
  <c r="M55" i="12"/>
  <c r="I64" i="12"/>
  <c r="I55" i="12"/>
  <c r="I65" i="12" s="1"/>
  <c r="K64" i="12"/>
  <c r="G64" i="12"/>
  <c r="K55" i="12"/>
  <c r="G55" i="12"/>
  <c r="A68" i="12"/>
  <c r="A71" i="12"/>
  <c r="G74" i="12"/>
  <c r="I74" i="12"/>
  <c r="K74" i="12"/>
  <c r="M74" i="12"/>
  <c r="M33" i="12"/>
  <c r="M18" i="12"/>
  <c r="M34" i="12" s="1"/>
  <c r="I33" i="12"/>
  <c r="I18" i="12"/>
  <c r="K33" i="12"/>
  <c r="G33" i="12"/>
  <c r="K18" i="12"/>
  <c r="G18" i="12"/>
  <c r="G65" i="12" l="1"/>
  <c r="G92" i="12" s="1"/>
  <c r="G34" i="12"/>
  <c r="K34" i="12"/>
  <c r="K65" i="12"/>
  <c r="K92" i="12" s="1"/>
  <c r="I34" i="12"/>
  <c r="I92" i="12"/>
  <c r="M65" i="12"/>
  <c r="M92" i="12" s="1"/>
  <c r="M93" i="12" s="1"/>
  <c r="M69" i="11"/>
  <c r="M59" i="11"/>
  <c r="I69" i="11"/>
  <c r="I59" i="11"/>
  <c r="I65" i="10"/>
  <c r="I60" i="10"/>
  <c r="I55" i="10"/>
  <c r="M39" i="10"/>
  <c r="M33" i="10"/>
  <c r="M40" i="10" s="1"/>
  <c r="M20" i="10"/>
  <c r="M14" i="10"/>
  <c r="I39" i="10"/>
  <c r="I33" i="10"/>
  <c r="I40" i="10" s="1"/>
  <c r="I20" i="10"/>
  <c r="I14" i="10"/>
  <c r="A81" i="11"/>
  <c r="A41" i="11"/>
  <c r="A23" i="2"/>
  <c r="A38" i="5"/>
  <c r="A68" i="10"/>
  <c r="A44" i="10"/>
  <c r="A95" i="12"/>
  <c r="M21" i="10" l="1"/>
  <c r="M23" i="10" s="1"/>
  <c r="M25" i="10" s="1"/>
  <c r="I21" i="10"/>
  <c r="I23" i="10" s="1"/>
  <c r="I25" i="10" s="1"/>
  <c r="I41" i="10" s="1"/>
  <c r="I61" i="10" s="1"/>
  <c r="K93" i="12"/>
  <c r="I93" i="12"/>
  <c r="G93" i="12"/>
  <c r="M41" i="10"/>
  <c r="T31" i="5"/>
  <c r="M9" i="11" l="1"/>
  <c r="M25" i="11" s="1"/>
  <c r="M36" i="11" s="1"/>
  <c r="M38" i="11" s="1"/>
  <c r="M71" i="11" s="1"/>
  <c r="M73" i="11" s="1"/>
  <c r="I9" i="11"/>
  <c r="I25" i="11" s="1"/>
  <c r="I36" i="11" s="1"/>
  <c r="I38" i="11" s="1"/>
  <c r="I71" i="11" s="1"/>
  <c r="I73" i="11" s="1"/>
  <c r="I56" i="10"/>
  <c r="P15" i="5"/>
  <c r="T15" i="5" s="1"/>
  <c r="P26" i="5" l="1"/>
  <c r="T26" i="5" s="1"/>
  <c r="L27" i="5"/>
  <c r="P27" i="5" s="1"/>
  <c r="R27" i="5"/>
  <c r="R28" i="5"/>
  <c r="L36" i="5"/>
  <c r="T28" i="5" l="1"/>
  <c r="T27" i="5"/>
  <c r="P23" i="5" l="1"/>
  <c r="T23" i="5" s="1"/>
  <c r="J21" i="2" l="1"/>
  <c r="H21" i="2"/>
  <c r="F21" i="2"/>
  <c r="D21" i="2"/>
  <c r="A20" i="2"/>
  <c r="A16" i="2"/>
  <c r="A14" i="2"/>
  <c r="A10" i="2"/>
  <c r="R36" i="5"/>
  <c r="N36" i="5"/>
  <c r="J36" i="5"/>
  <c r="H36" i="5"/>
  <c r="F36" i="5"/>
  <c r="D36" i="5"/>
  <c r="P34" i="5"/>
  <c r="T34" i="5" s="1"/>
  <c r="G65" i="10"/>
  <c r="I43" i="12"/>
  <c r="G43" i="12"/>
  <c r="M43" i="12" l="1"/>
  <c r="K43" i="12"/>
  <c r="A40" i="12"/>
  <c r="J12" i="2" l="1"/>
  <c r="K59" i="11" l="1"/>
  <c r="G59" i="11"/>
  <c r="L16" i="2" l="1"/>
  <c r="D18" i="5"/>
  <c r="D24" i="5" s="1"/>
  <c r="L21" i="2" l="1"/>
  <c r="M58" i="10"/>
  <c r="M53" i="10"/>
  <c r="P36" i="5"/>
  <c r="A4" i="11"/>
  <c r="A4" i="2"/>
  <c r="A4" i="5"/>
  <c r="M65" i="10" l="1"/>
  <c r="T36" i="5"/>
  <c r="G69" i="11"/>
  <c r="K69" i="11"/>
  <c r="L10" i="2"/>
  <c r="H18" i="5" l="1"/>
  <c r="H24" i="5" s="1"/>
  <c r="H29" i="5"/>
  <c r="H35" i="5" s="1"/>
  <c r="H37" i="5" l="1"/>
  <c r="M51" i="10"/>
  <c r="K51" i="10"/>
  <c r="I51" i="10"/>
  <c r="G51" i="10"/>
  <c r="G60" i="10" l="1"/>
  <c r="G55" i="10"/>
  <c r="K39" i="10"/>
  <c r="G39" i="10"/>
  <c r="K33" i="10"/>
  <c r="G33" i="10"/>
  <c r="N29" i="5" s="1"/>
  <c r="N35" i="5" s="1"/>
  <c r="K20" i="10"/>
  <c r="G20" i="10"/>
  <c r="K14" i="10"/>
  <c r="G14" i="10"/>
  <c r="N37" i="5" l="1"/>
  <c r="R29" i="5"/>
  <c r="G21" i="10"/>
  <c r="G23" i="10" s="1"/>
  <c r="G25" i="10" s="1"/>
  <c r="K21" i="10"/>
  <c r="K23" i="10" s="1"/>
  <c r="K25" i="10" s="1"/>
  <c r="G40" i="10"/>
  <c r="K40" i="10"/>
  <c r="J18" i="2" s="1"/>
  <c r="G56" i="10" l="1"/>
  <c r="R35" i="5"/>
  <c r="L29" i="5"/>
  <c r="G41" i="10"/>
  <c r="G61" i="10" s="1"/>
  <c r="K41" i="10"/>
  <c r="L35" i="5" l="1"/>
  <c r="R37" i="5"/>
  <c r="K53" i="10"/>
  <c r="K65" i="10" s="1"/>
  <c r="K58" i="10"/>
  <c r="L37" i="5" l="1"/>
  <c r="R17" i="5"/>
  <c r="R16" i="5"/>
  <c r="L16" i="5"/>
  <c r="A45" i="11" l="1"/>
  <c r="A48" i="10"/>
  <c r="K9" i="11" l="1"/>
  <c r="K25" i="11" s="1"/>
  <c r="K36" i="11" s="1"/>
  <c r="G9" i="11"/>
  <c r="G25" i="11" s="1"/>
  <c r="G36" i="11" l="1"/>
  <c r="G38" i="11" s="1"/>
  <c r="K38" i="11"/>
  <c r="K71" i="11" s="1"/>
  <c r="K73" i="11" s="1"/>
  <c r="K74" i="11" s="1"/>
  <c r="J11" i="2"/>
  <c r="J17" i="2"/>
  <c r="G71" i="11" l="1"/>
  <c r="G73" i="11" s="1"/>
  <c r="G74" i="11" s="1"/>
  <c r="R18" i="5"/>
  <c r="R24" i="5" s="1"/>
  <c r="N18" i="5"/>
  <c r="N24" i="5" s="1"/>
  <c r="L18" i="5"/>
  <c r="L24" i="5" s="1"/>
  <c r="J18" i="5"/>
  <c r="J24" i="5" s="1"/>
  <c r="F18" i="5"/>
  <c r="F24" i="5" s="1"/>
  <c r="J29" i="5" l="1"/>
  <c r="J35" i="5" s="1"/>
  <c r="F29" i="5"/>
  <c r="F35" i="5" s="1"/>
  <c r="D29" i="5"/>
  <c r="D35" i="5" s="1"/>
  <c r="P17" i="5"/>
  <c r="P16" i="5"/>
  <c r="D37" i="5" l="1"/>
  <c r="F37" i="5"/>
  <c r="J37" i="5"/>
  <c r="P29" i="5"/>
  <c r="T17" i="5"/>
  <c r="T16" i="5"/>
  <c r="P18" i="5"/>
  <c r="P24" i="5" s="1"/>
  <c r="P35" i="5" l="1"/>
  <c r="T29" i="5"/>
  <c r="T18" i="5"/>
  <c r="T24" i="5" s="1"/>
  <c r="T35" i="5" l="1"/>
  <c r="P37" i="5"/>
  <c r="T37" i="5" l="1"/>
  <c r="H19" i="2"/>
  <c r="F19" i="2"/>
  <c r="D19" i="2"/>
  <c r="H13" i="2"/>
  <c r="F13" i="2"/>
  <c r="D13" i="2"/>
  <c r="H14" i="2" l="1"/>
  <c r="H20" i="2"/>
  <c r="D14" i="2"/>
  <c r="F14" i="2"/>
  <c r="D20" i="2"/>
  <c r="F20" i="2"/>
  <c r="J19" i="2"/>
  <c r="H22" i="2" l="1"/>
  <c r="D22" i="2"/>
  <c r="F22" i="2"/>
  <c r="J20" i="2"/>
  <c r="J13" i="2"/>
  <c r="J14" i="2" l="1"/>
  <c r="J22" i="2"/>
  <c r="L11" i="2"/>
  <c r="L12" i="2" l="1"/>
  <c r="L13" i="2" l="1"/>
  <c r="L18" i="2"/>
  <c r="L14" i="2" l="1"/>
  <c r="L17" i="2"/>
  <c r="L19" i="2" l="1"/>
  <c r="L20" i="2" l="1"/>
  <c r="L22" i="2" l="1"/>
</calcChain>
</file>

<file path=xl/sharedStrings.xml><?xml version="1.0" encoding="utf-8"?>
<sst xmlns="http://schemas.openxmlformats.org/spreadsheetml/2006/main" count="309" uniqueCount="221">
  <si>
    <t>Note</t>
  </si>
  <si>
    <t>Assets</t>
  </si>
  <si>
    <t>Current assets</t>
  </si>
  <si>
    <t>Cash and cash equivalents</t>
  </si>
  <si>
    <t>Other current assets</t>
  </si>
  <si>
    <t>Total current assets</t>
  </si>
  <si>
    <t>Non-current assets</t>
  </si>
  <si>
    <t>Other non-current assets</t>
  </si>
  <si>
    <t>Total non-current assets</t>
  </si>
  <si>
    <t>Total assets</t>
  </si>
  <si>
    <t>Liabilities and shareholders' equity</t>
  </si>
  <si>
    <t>Current liabilities</t>
  </si>
  <si>
    <t>Other current liabilities</t>
  </si>
  <si>
    <t>Total current liabilities</t>
  </si>
  <si>
    <t>Total liabilities</t>
  </si>
  <si>
    <t>Shareholders' equity</t>
  </si>
  <si>
    <t>Share capital</t>
  </si>
  <si>
    <t xml:space="preserve">   Registered</t>
  </si>
  <si>
    <t>Premium on ordinary shares</t>
  </si>
  <si>
    <t>Retained earnings</t>
  </si>
  <si>
    <t xml:space="preserve">   Appropriated - statutory reserve</t>
  </si>
  <si>
    <t xml:space="preserve">   Unappropriated</t>
  </si>
  <si>
    <t>Total shareholders' equity</t>
  </si>
  <si>
    <t>Total liabilities and shareholders' equity</t>
  </si>
  <si>
    <t>Directors</t>
  </si>
  <si>
    <t>Revenues</t>
  </si>
  <si>
    <t>Sales</t>
  </si>
  <si>
    <t>Other income</t>
  </si>
  <si>
    <t>Total revenues</t>
  </si>
  <si>
    <t>Expenses</t>
  </si>
  <si>
    <t>Cost of sales</t>
  </si>
  <si>
    <t>Administrative expenses</t>
  </si>
  <si>
    <t>Total expenses</t>
  </si>
  <si>
    <t>Finance cost</t>
  </si>
  <si>
    <t>Cash flows from operating activities</t>
  </si>
  <si>
    <t xml:space="preserve">   Depreciation and amortisation</t>
  </si>
  <si>
    <t xml:space="preserve">   Inventories</t>
  </si>
  <si>
    <t xml:space="preserve">   Other current assets</t>
  </si>
  <si>
    <t xml:space="preserve">   Other non-current assets</t>
  </si>
  <si>
    <t>Operating liabilities increase (decrease)</t>
  </si>
  <si>
    <t xml:space="preserve">   Other current liabilities</t>
  </si>
  <si>
    <t>Cash flows from investing activities</t>
  </si>
  <si>
    <t>Cash flows from financing activities</t>
  </si>
  <si>
    <t>Supplemental cash flows information</t>
  </si>
  <si>
    <t xml:space="preserve">Retained earnings </t>
  </si>
  <si>
    <t>Premium on</t>
  </si>
  <si>
    <t>Appropriated -</t>
  </si>
  <si>
    <t>share capital</t>
  </si>
  <si>
    <t>ordinary shares</t>
  </si>
  <si>
    <t>Unappropriated</t>
  </si>
  <si>
    <t>Total</t>
  </si>
  <si>
    <t>Inventories</t>
  </si>
  <si>
    <t>Property, plant and equipment</t>
  </si>
  <si>
    <t>Intangible assets</t>
  </si>
  <si>
    <t>Profit or loss:</t>
  </si>
  <si>
    <t>Other comprehensive income:</t>
  </si>
  <si>
    <t>Profit before tax</t>
  </si>
  <si>
    <t xml:space="preserve">Adjustments to reconcile profit before tax to </t>
  </si>
  <si>
    <t xml:space="preserve">   net cash provided by (paid from) operating activities:</t>
  </si>
  <si>
    <t xml:space="preserve">   Interest income</t>
  </si>
  <si>
    <t xml:space="preserve">Profit from operating activities before  </t>
  </si>
  <si>
    <t xml:space="preserve">   changes in operating assets and liabilities</t>
  </si>
  <si>
    <t>Operating assets (increase) decrease</t>
  </si>
  <si>
    <t>Issued and</t>
  </si>
  <si>
    <t>Profit before income tax expenses</t>
  </si>
  <si>
    <t>paid-up</t>
  </si>
  <si>
    <t>Deferred tax assets</t>
  </si>
  <si>
    <t xml:space="preserve">   Issued and paid-up </t>
  </si>
  <si>
    <t>Separate financial statements</t>
  </si>
  <si>
    <t>Consolidated financial statements</t>
  </si>
  <si>
    <t>financial statements</t>
  </si>
  <si>
    <t>Other components of shareholders' equity</t>
  </si>
  <si>
    <t>of shareholders' equity</t>
  </si>
  <si>
    <t>Other components</t>
  </si>
  <si>
    <t>Other comprehensive income</t>
  </si>
  <si>
    <t>on translation of</t>
  </si>
  <si>
    <t>in foreign currency</t>
  </si>
  <si>
    <t>Exchange differences</t>
  </si>
  <si>
    <t xml:space="preserve">Other comprehensive income to be reclassified </t>
  </si>
  <si>
    <t>Exchange differences on translation of</t>
  </si>
  <si>
    <t xml:space="preserve">   financial statements in foreign currency</t>
  </si>
  <si>
    <t>Other comprehensive income to be reclassified</t>
  </si>
  <si>
    <r>
      <t xml:space="preserve">   </t>
    </r>
    <r>
      <rPr>
        <i/>
        <sz val="11"/>
        <rFont val="Arial"/>
        <family val="2"/>
      </rPr>
      <t>to profit or loss in subsequent periods</t>
    </r>
  </si>
  <si>
    <t>Advance payment for purchasing of molds</t>
  </si>
  <si>
    <t>Non-current liabilities</t>
  </si>
  <si>
    <t>Total non-current liabilities</t>
  </si>
  <si>
    <t>Non-cash items consist of:</t>
  </si>
  <si>
    <r>
      <t xml:space="preserve">   </t>
    </r>
    <r>
      <rPr>
        <sz val="11"/>
        <rFont val="Arial"/>
        <family val="2"/>
      </rPr>
      <t>to profit or loss in subsequent periods - net of income tax</t>
    </r>
  </si>
  <si>
    <t>Restricted bank deposits</t>
  </si>
  <si>
    <t>Investments in subsidiaries</t>
  </si>
  <si>
    <t>Goodwill</t>
  </si>
  <si>
    <t>Current portion of long-term loans from banks</t>
  </si>
  <si>
    <t>Liabilities associated with put options granted</t>
  </si>
  <si>
    <t>Deferred tax liabilities</t>
  </si>
  <si>
    <t>Equity attributable to owners of the Company</t>
  </si>
  <si>
    <t>Non-controlling interests of the subsidiaries</t>
  </si>
  <si>
    <t>Thai Plaspac Public Company Limited and its subsidiaries</t>
  </si>
  <si>
    <t>Equity holders of the Company</t>
  </si>
  <si>
    <t>Total comprehensive income attributable to:</t>
  </si>
  <si>
    <t xml:space="preserve">Total equity </t>
  </si>
  <si>
    <t>attributable to</t>
  </si>
  <si>
    <t>owners of the Company</t>
  </si>
  <si>
    <t>Equity attributable</t>
  </si>
  <si>
    <t xml:space="preserve"> to non-controlling</t>
  </si>
  <si>
    <t xml:space="preserve"> interests of</t>
  </si>
  <si>
    <t>the subsidiaries</t>
  </si>
  <si>
    <t xml:space="preserve">   Amortisation of financial fees</t>
  </si>
  <si>
    <t>Gain on exchange</t>
  </si>
  <si>
    <t>Other comprehensive income not to be reclassified</t>
  </si>
  <si>
    <t xml:space="preserve">   to profit or loss in subsequent periods</t>
  </si>
  <si>
    <t xml:space="preserve">   to profit or loss in subsequent periods - net of income tax</t>
  </si>
  <si>
    <t xml:space="preserve">      326,550,000 ordinary shares of Baht 1 each</t>
  </si>
  <si>
    <t xml:space="preserve">      326,549,999 ordinary shares of Baht 1 each</t>
  </si>
  <si>
    <t>Other current financial assets</t>
  </si>
  <si>
    <t>Other non-current financial assets</t>
  </si>
  <si>
    <t>Right-of-use assets</t>
  </si>
  <si>
    <t>Selling and distribution expenses</t>
  </si>
  <si>
    <t>Advance payment for purchasing of raw materials</t>
  </si>
  <si>
    <t>Cash paid for lease liabilities</t>
  </si>
  <si>
    <t>Net cash flows from (used in) financing activities</t>
  </si>
  <si>
    <t>Current portion of lease liabilities</t>
  </si>
  <si>
    <t xml:space="preserve">   Corporate income tax paid</t>
  </si>
  <si>
    <t>Interest received</t>
  </si>
  <si>
    <t>Interest paid</t>
  </si>
  <si>
    <t>in the subsidiary</t>
  </si>
  <si>
    <t>in ownership interest</t>
  </si>
  <si>
    <t xml:space="preserve">      forward exchange contracts</t>
  </si>
  <si>
    <t>(Unit: Thousand Baht)</t>
  </si>
  <si>
    <t>(Unaudited but reviewed)</t>
  </si>
  <si>
    <t>Profit for the period</t>
  </si>
  <si>
    <t>Other comprehensive income for the period</t>
  </si>
  <si>
    <t>Total comprehensive income for the period</t>
  </si>
  <si>
    <t>Income tax expenses</t>
  </si>
  <si>
    <t>Cash and cash equivalents at beginning of period</t>
  </si>
  <si>
    <t>(Unaudited</t>
  </si>
  <si>
    <t>(Audited)</t>
  </si>
  <si>
    <t>but reviewed)</t>
  </si>
  <si>
    <t>Cash receipt from long-term loans from banks</t>
  </si>
  <si>
    <t>Cash and cash equivalents at end of period</t>
  </si>
  <si>
    <t>Bank overdrafts and short-term loans from banks</t>
  </si>
  <si>
    <t xml:space="preserve">   granted to non-controlling interests</t>
  </si>
  <si>
    <t>Proceeds from sales of equipment</t>
  </si>
  <si>
    <t>Repayments of long-term loans from banks</t>
  </si>
  <si>
    <t>Dividend income</t>
  </si>
  <si>
    <t>Loss on exchange</t>
  </si>
  <si>
    <t xml:space="preserve">Earnings per share </t>
  </si>
  <si>
    <t>Basic earnings per share</t>
  </si>
  <si>
    <t xml:space="preserve">   Profit attributable to equity holders of the Company</t>
  </si>
  <si>
    <t>Profit attributable to:</t>
  </si>
  <si>
    <t>Other non-current financial liabilities</t>
  </si>
  <si>
    <t>(Unit: Baht)</t>
  </si>
  <si>
    <t xml:space="preserve">   of the subsidiaries</t>
  </si>
  <si>
    <t xml:space="preserve">   Unrealised loss (gain) on exchange rate</t>
  </si>
  <si>
    <t xml:space="preserve">   Dividend income</t>
  </si>
  <si>
    <t>Net cash flows from operating activities</t>
  </si>
  <si>
    <t>Dividend paid</t>
  </si>
  <si>
    <t xml:space="preserve">   Increase in right-of-use assets from lease liabilities</t>
  </si>
  <si>
    <t>Net cash flows from (used in) investing activities</t>
  </si>
  <si>
    <t xml:space="preserve">   short-term loans from banks</t>
  </si>
  <si>
    <t xml:space="preserve">Increase (decrease) in bank overdrafts and </t>
  </si>
  <si>
    <t>Operating profit</t>
  </si>
  <si>
    <t xml:space="preserve">Subsidiaries paid dividend to non-controlling </t>
  </si>
  <si>
    <t xml:space="preserve">   interests of the subsidiaries</t>
  </si>
  <si>
    <t xml:space="preserve">   Other non-current financial liabilities</t>
  </si>
  <si>
    <t xml:space="preserve">Increase in liabilities associated with put options </t>
  </si>
  <si>
    <t xml:space="preserve">      purchasing of equipment</t>
  </si>
  <si>
    <t xml:space="preserve">   to holders of non-controlling interests</t>
  </si>
  <si>
    <t>Acquisition of building and equipment</t>
  </si>
  <si>
    <t>Cash receipt from dividend from the subsidiaries</t>
  </si>
  <si>
    <t>Short-term loans to related parties</t>
  </si>
  <si>
    <t>Long-term loans from banks - net of current portion</t>
  </si>
  <si>
    <t>Lease liabilities - net of current portion</t>
  </si>
  <si>
    <t>statutory reserve</t>
  </si>
  <si>
    <t>Net decrease in cash and cash equivalents</t>
  </si>
  <si>
    <t>Balance as at 1 January 2025</t>
  </si>
  <si>
    <t>Balance as at 31 March 2025</t>
  </si>
  <si>
    <t>Trade and other current receivables</t>
  </si>
  <si>
    <t>Trade and other current payables</t>
  </si>
  <si>
    <t xml:space="preserve">   Unrealised loss from fair value measurement of</t>
  </si>
  <si>
    <t>Decrease (increase) in restricted bank deposits</t>
  </si>
  <si>
    <t xml:space="preserve">   Reduction of inventories to net realisable value (reversal)</t>
  </si>
  <si>
    <t xml:space="preserve">   Interest expenses</t>
  </si>
  <si>
    <t>Net foreign exchange difference</t>
  </si>
  <si>
    <t xml:space="preserve">   Increase (decrease) in accounts payable for </t>
  </si>
  <si>
    <t>Corporate income tax payable</t>
  </si>
  <si>
    <t>Deficit from change in ownership interest in the subsidiary</t>
  </si>
  <si>
    <t xml:space="preserve">   Trade and other current receivables</t>
  </si>
  <si>
    <t xml:space="preserve">   Trade and other current payables</t>
  </si>
  <si>
    <t xml:space="preserve">   Non-current provision for employee benefits</t>
  </si>
  <si>
    <t>The accompanying condensed notes to interim financial statements are an integral part of the financial statements.</t>
  </si>
  <si>
    <t>Non-current provision for employee benefits</t>
  </si>
  <si>
    <t xml:space="preserve">   Non-current provision for employee benefits expenses</t>
  </si>
  <si>
    <t>For the three-month period ended 31 March 2026</t>
  </si>
  <si>
    <t>Balance as at 1 January 2026</t>
  </si>
  <si>
    <t>Balance as at 31 March 2026</t>
  </si>
  <si>
    <t>As at 31 March 2026</t>
  </si>
  <si>
    <t>31 March 2026</t>
  </si>
  <si>
    <t>31 December 2025</t>
  </si>
  <si>
    <t>Excess of acquisition cost over estimated value</t>
  </si>
  <si>
    <t xml:space="preserve">  of interest acquired in net assets from</t>
  </si>
  <si>
    <t xml:space="preserve">  acquisition of the subsidiary</t>
  </si>
  <si>
    <t>2, 3</t>
  </si>
  <si>
    <t>Cash paid for purchase of business by the subsidiary</t>
  </si>
  <si>
    <t>Cash paid in advance for right-of-use assets</t>
  </si>
  <si>
    <t>Statements of financial position</t>
  </si>
  <si>
    <t>Statements of financial position (continued)</t>
  </si>
  <si>
    <t>Statements of comprehensive income</t>
  </si>
  <si>
    <t>Statements of comprehensive income (continued)</t>
  </si>
  <si>
    <t>Statements of changes in shareholders' equity</t>
  </si>
  <si>
    <t>Statements of changes in shareholders' equity (continued)</t>
  </si>
  <si>
    <t>Cash flow statements</t>
  </si>
  <si>
    <t>Cash flow statements (continued)</t>
  </si>
  <si>
    <t>Remeasurement gain (loss) on defined benefit plans</t>
  </si>
  <si>
    <t>Less: Income tax effect</t>
  </si>
  <si>
    <t>Decrease (increase) in short-term loans to related parties</t>
  </si>
  <si>
    <t>Acquisition of intangible assets</t>
  </si>
  <si>
    <t xml:space="preserve">   Loss (gain) on disposals/write-off of equipment</t>
  </si>
  <si>
    <t>Decrease in other current financial assets</t>
  </si>
  <si>
    <t>Other current financial liabilities</t>
  </si>
  <si>
    <t>Deficit from change</t>
  </si>
  <si>
    <t xml:space="preserve">   Expected credit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</si>
</sst>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#,##0.0_);[Red]\(#,##0.0\)"/>
  </numFmts>
  <fonts count="9">
    <font>
      <sz val="10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0"/>
      <name val="ApFont"/>
      <charset val="222"/>
    </font>
    <font>
      <sz val="10"/>
      <color theme="1"/>
      <name val="Arial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164" fontId="3" fillId="0" borderId="2" xfId="2" applyNumberFormat="1" applyFont="1" applyFill="1" applyBorder="1" applyAlignment="1">
      <alignment vertical="center"/>
    </xf>
    <xf numFmtId="164" fontId="3" fillId="0" borderId="0" xfId="2" applyNumberFormat="1" applyFont="1" applyFill="1" applyAlignment="1">
      <alignment vertical="center"/>
    </xf>
    <xf numFmtId="164" fontId="3" fillId="0" borderId="3" xfId="2" applyNumberFormat="1" applyFont="1" applyFill="1" applyBorder="1" applyAlignment="1">
      <alignment vertical="center"/>
    </xf>
    <xf numFmtId="164" fontId="3" fillId="0" borderId="1" xfId="2" applyNumberFormat="1" applyFont="1" applyFill="1" applyBorder="1" applyAlignment="1">
      <alignment vertical="center"/>
    </xf>
    <xf numFmtId="164" fontId="3" fillId="0" borderId="5" xfId="2" applyNumberFormat="1" applyFont="1" applyFill="1" applyBorder="1" applyAlignment="1">
      <alignment vertical="center"/>
    </xf>
    <xf numFmtId="164" fontId="3" fillId="0" borderId="0" xfId="2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38" fontId="2" fillId="0" borderId="0" xfId="0" applyNumberFormat="1" applyFont="1" applyAlignment="1">
      <alignment horizontal="left" vertical="center"/>
    </xf>
    <xf numFmtId="41" fontId="1" fillId="0" borderId="0" xfId="0" applyNumberFormat="1" applyFont="1" applyAlignment="1">
      <alignment horizontal="left" vertical="center"/>
    </xf>
    <xf numFmtId="38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vertical="center"/>
    </xf>
    <xf numFmtId="38" fontId="3" fillId="0" borderId="0" xfId="0" quotePrefix="1" applyNumberFormat="1" applyFont="1" applyAlignment="1">
      <alignment horizontal="left" vertical="center"/>
    </xf>
    <xf numFmtId="38" fontId="5" fillId="0" borderId="0" xfId="1" applyNumberFormat="1" applyFont="1" applyAlignment="1">
      <alignment horizontal="center" vertical="center"/>
    </xf>
    <xf numFmtId="38" fontId="3" fillId="0" borderId="0" xfId="0" applyNumberFormat="1" applyFont="1" applyAlignment="1">
      <alignment horizontal="left" vertical="center"/>
    </xf>
    <xf numFmtId="41" fontId="3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166" fontId="5" fillId="0" borderId="0" xfId="1" applyNumberFormat="1" applyFont="1" applyAlignment="1">
      <alignment horizontal="center" vertical="center"/>
    </xf>
    <xf numFmtId="38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41" fontId="3" fillId="0" borderId="1" xfId="1" applyNumberFormat="1" applyFont="1" applyBorder="1" applyAlignment="1">
      <alignment vertical="center"/>
    </xf>
    <xf numFmtId="38" fontId="3" fillId="0" borderId="4" xfId="0" applyNumberFormat="1" applyFont="1" applyBorder="1" applyAlignment="1">
      <alignment vertical="center"/>
    </xf>
    <xf numFmtId="38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7" fontId="1" fillId="0" borderId="0" xfId="0" applyNumberFormat="1" applyFont="1" applyAlignment="1">
      <alignment horizontal="left" vertical="center"/>
    </xf>
    <xf numFmtId="41" fontId="3" fillId="0" borderId="0" xfId="1" applyNumberFormat="1" applyFont="1" applyAlignment="1">
      <alignment horizontal="right" vertical="center"/>
    </xf>
    <xf numFmtId="41" fontId="3" fillId="0" borderId="2" xfId="1" applyNumberFormat="1" applyFont="1" applyBorder="1" applyAlignment="1">
      <alignment vertical="center"/>
    </xf>
    <xf numFmtId="38" fontId="5" fillId="0" borderId="0" xfId="0" applyNumberFormat="1" applyFont="1" applyAlignment="1">
      <alignment horizontal="left" vertical="center"/>
    </xf>
    <xf numFmtId="38" fontId="1" fillId="0" borderId="0" xfId="0" applyNumberFormat="1" applyFont="1" applyAlignment="1">
      <alignment horizontal="center" vertical="center"/>
    </xf>
    <xf numFmtId="38" fontId="1" fillId="0" borderId="0" xfId="1" applyNumberFormat="1" applyFont="1" applyAlignment="1">
      <alignment horizontal="center" vertical="center"/>
    </xf>
    <xf numFmtId="41" fontId="3" fillId="0" borderId="3" xfId="1" applyNumberFormat="1" applyFont="1" applyBorder="1" applyAlignment="1">
      <alignment vertical="center"/>
    </xf>
    <xf numFmtId="41" fontId="3" fillId="0" borderId="6" xfId="1" applyNumberFormat="1" applyFont="1" applyBorder="1" applyAlignment="1">
      <alignment vertical="center"/>
    </xf>
    <xf numFmtId="41" fontId="8" fillId="0" borderId="0" xfId="1" applyNumberFormat="1" applyFont="1" applyAlignment="1">
      <alignment horizontal="right" vertical="center"/>
    </xf>
    <xf numFmtId="41" fontId="8" fillId="0" borderId="0" xfId="1" applyNumberFormat="1" applyFont="1" applyAlignment="1">
      <alignment vertical="center"/>
    </xf>
    <xf numFmtId="165" fontId="3" fillId="0" borderId="3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7" fontId="5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41" fontId="3" fillId="0" borderId="0" xfId="1" applyNumberFormat="1" applyFont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3" fillId="0" borderId="5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41" fontId="3" fillId="0" borderId="2" xfId="1" applyNumberFormat="1" applyFont="1" applyBorder="1" applyAlignment="1">
      <alignment horizontal="right" vertical="center"/>
    </xf>
    <xf numFmtId="41" fontId="3" fillId="0" borderId="3" xfId="1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4CEB4A70-FCD4-4646-9915-80B918EC2E2C}"/>
  </tableStyles>
  <colors>
    <mruColors>
      <color rgb="FFCC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F835-67A5-4DC7-9B7F-7D697CCA258F}">
  <dimension ref="A1:M102"/>
  <sheetViews>
    <sheetView showGridLines="0" view="pageBreakPreview" topLeftCell="A70" zoomScale="85" zoomScaleNormal="100" zoomScaleSheetLayoutView="85" workbookViewId="0">
      <selection activeCell="G55" sqref="G55"/>
    </sheetView>
  </sheetViews>
  <sheetFormatPr defaultColWidth="10.5703125" defaultRowHeight="21.75" customHeight="1"/>
  <cols>
    <col min="1" max="3" width="11.7109375" style="20" customWidth="1"/>
    <col min="4" max="4" width="11.5703125" style="20" customWidth="1"/>
    <col min="5" max="5" width="6.28515625" style="21" customWidth="1"/>
    <col min="6" max="6" width="1.5703125" style="21" customWidth="1"/>
    <col min="7" max="7" width="18.5703125" style="21" customWidth="1"/>
    <col min="8" max="8" width="1.5703125" style="21" customWidth="1"/>
    <col min="9" max="9" width="18.5703125" style="21" customWidth="1"/>
    <col min="10" max="10" width="1.5703125" style="21" customWidth="1"/>
    <col min="11" max="11" width="18.5703125" style="25" customWidth="1"/>
    <col min="12" max="12" width="1.5703125" style="21" customWidth="1"/>
    <col min="13" max="13" width="18.5703125" style="25" customWidth="1"/>
    <col min="14" max="16384" width="10.5703125" style="20"/>
  </cols>
  <sheetData>
    <row r="1" spans="1:13" s="11" customFormat="1" ht="21.75" customHeight="1">
      <c r="A1" s="7" t="s">
        <v>96</v>
      </c>
      <c r="B1" s="7"/>
      <c r="C1" s="7"/>
      <c r="D1" s="8"/>
      <c r="E1" s="9"/>
      <c r="F1" s="9"/>
      <c r="G1" s="9"/>
      <c r="H1" s="9"/>
      <c r="I1" s="9"/>
      <c r="J1" s="9"/>
      <c r="K1" s="10"/>
      <c r="L1" s="9"/>
      <c r="M1" s="10"/>
    </row>
    <row r="2" spans="1:13" s="11" customFormat="1" ht="21.75" customHeight="1">
      <c r="A2" s="7" t="s">
        <v>204</v>
      </c>
      <c r="B2" s="7"/>
      <c r="C2" s="7"/>
      <c r="D2" s="8"/>
      <c r="E2" s="9"/>
      <c r="F2" s="9"/>
      <c r="G2" s="9"/>
      <c r="H2" s="9"/>
      <c r="I2" s="9"/>
      <c r="J2" s="9"/>
      <c r="K2" s="10"/>
      <c r="L2" s="9"/>
      <c r="M2" s="10"/>
    </row>
    <row r="3" spans="1:13" s="8" customFormat="1" ht="21.75" customHeight="1">
      <c r="A3" s="7" t="s">
        <v>195</v>
      </c>
      <c r="B3" s="7"/>
      <c r="C3" s="7"/>
      <c r="H3" s="10"/>
      <c r="J3" s="10"/>
      <c r="K3" s="10"/>
      <c r="L3" s="10"/>
      <c r="M3" s="10"/>
    </row>
    <row r="4" spans="1:13" s="12" customFormat="1" ht="21.75" customHeight="1">
      <c r="D4" s="13"/>
      <c r="E4" s="13"/>
      <c r="K4" s="14"/>
      <c r="M4" s="14" t="s">
        <v>127</v>
      </c>
    </row>
    <row r="5" spans="1:13" s="12" customFormat="1" ht="21.75" customHeight="1">
      <c r="D5" s="13"/>
      <c r="E5" s="13"/>
      <c r="G5" s="66" t="s">
        <v>69</v>
      </c>
      <c r="H5" s="66"/>
      <c r="I5" s="66"/>
      <c r="K5" s="66" t="s">
        <v>68</v>
      </c>
      <c r="L5" s="66"/>
      <c r="M5" s="66"/>
    </row>
    <row r="6" spans="1:13" s="12" customFormat="1" ht="21.75" customHeight="1">
      <c r="D6" s="13"/>
      <c r="E6" s="15" t="s">
        <v>0</v>
      </c>
      <c r="G6" s="16" t="s">
        <v>196</v>
      </c>
      <c r="H6" s="17"/>
      <c r="I6" s="16" t="s">
        <v>197</v>
      </c>
      <c r="J6" s="17"/>
      <c r="K6" s="16" t="s">
        <v>196</v>
      </c>
      <c r="L6" s="17"/>
      <c r="M6" s="16" t="s">
        <v>197</v>
      </c>
    </row>
    <row r="7" spans="1:13" s="12" customFormat="1" ht="21.75" customHeight="1">
      <c r="D7" s="13"/>
      <c r="E7" s="13"/>
      <c r="G7" s="18" t="s">
        <v>134</v>
      </c>
      <c r="H7" s="17"/>
      <c r="I7" s="18" t="s">
        <v>135</v>
      </c>
      <c r="J7" s="17"/>
      <c r="K7" s="18" t="s">
        <v>134</v>
      </c>
      <c r="L7" s="17"/>
      <c r="M7" s="18" t="s">
        <v>135</v>
      </c>
    </row>
    <row r="8" spans="1:13" s="12" customFormat="1" ht="21.6" customHeight="1">
      <c r="D8" s="13"/>
      <c r="E8" s="13"/>
      <c r="G8" s="18" t="s">
        <v>136</v>
      </c>
      <c r="H8" s="17"/>
      <c r="I8" s="18"/>
      <c r="J8" s="17"/>
      <c r="K8" s="18" t="s">
        <v>136</v>
      </c>
      <c r="L8" s="17"/>
      <c r="M8" s="18"/>
    </row>
    <row r="9" spans="1:13" ht="21.75" customHeight="1">
      <c r="A9" s="19" t="s">
        <v>1</v>
      </c>
      <c r="G9" s="22"/>
      <c r="K9" s="22"/>
      <c r="M9" s="22"/>
    </row>
    <row r="10" spans="1:13" ht="21.75" customHeight="1">
      <c r="A10" s="19" t="s">
        <v>2</v>
      </c>
      <c r="D10" s="23"/>
      <c r="E10" s="24"/>
      <c r="F10" s="24"/>
      <c r="G10" s="25"/>
      <c r="H10" s="24"/>
      <c r="I10" s="24"/>
      <c r="J10" s="24"/>
      <c r="L10" s="24"/>
    </row>
    <row r="11" spans="1:13" ht="21.75" customHeight="1">
      <c r="A11" s="26" t="s">
        <v>3</v>
      </c>
      <c r="D11" s="23"/>
      <c r="F11" s="27"/>
      <c r="G11" s="6">
        <v>274181</v>
      </c>
      <c r="H11" s="6"/>
      <c r="I11" s="6">
        <v>292889</v>
      </c>
      <c r="J11" s="6"/>
      <c r="K11" s="6">
        <v>16893</v>
      </c>
      <c r="L11" s="6"/>
      <c r="M11" s="6">
        <v>22177</v>
      </c>
    </row>
    <row r="12" spans="1:13" ht="21.75" customHeight="1">
      <c r="A12" s="28" t="s">
        <v>176</v>
      </c>
      <c r="D12" s="23"/>
      <c r="E12" s="27" t="s">
        <v>201</v>
      </c>
      <c r="F12" s="27"/>
      <c r="G12" s="6">
        <v>1472794</v>
      </c>
      <c r="H12" s="6"/>
      <c r="I12" s="6">
        <v>1377732</v>
      </c>
      <c r="J12" s="6"/>
      <c r="K12" s="6">
        <v>437049</v>
      </c>
      <c r="L12" s="6"/>
      <c r="M12" s="6">
        <v>400700</v>
      </c>
    </row>
    <row r="13" spans="1:13" ht="21.75" customHeight="1">
      <c r="A13" s="28" t="s">
        <v>169</v>
      </c>
      <c r="D13" s="23"/>
      <c r="E13" s="27">
        <v>2</v>
      </c>
      <c r="F13" s="27"/>
      <c r="G13" s="29">
        <v>0</v>
      </c>
      <c r="H13" s="6"/>
      <c r="I13" s="29">
        <v>0</v>
      </c>
      <c r="J13" s="6"/>
      <c r="K13" s="29">
        <v>527578</v>
      </c>
      <c r="L13" s="6"/>
      <c r="M13" s="29">
        <v>361442</v>
      </c>
    </row>
    <row r="14" spans="1:13" ht="21.75" customHeight="1">
      <c r="A14" s="28" t="s">
        <v>51</v>
      </c>
      <c r="D14" s="23"/>
      <c r="E14" s="27"/>
      <c r="F14" s="27"/>
      <c r="G14" s="6">
        <v>655837</v>
      </c>
      <c r="H14" s="6"/>
      <c r="I14" s="6">
        <v>663885</v>
      </c>
      <c r="J14" s="6"/>
      <c r="K14" s="6">
        <v>122228</v>
      </c>
      <c r="L14" s="6"/>
      <c r="M14" s="6">
        <v>126666</v>
      </c>
    </row>
    <row r="15" spans="1:13" ht="21.75" customHeight="1">
      <c r="A15" s="28" t="s">
        <v>117</v>
      </c>
      <c r="E15" s="27"/>
      <c r="F15" s="30"/>
      <c r="G15" s="29">
        <v>45049</v>
      </c>
      <c r="H15" s="6"/>
      <c r="I15" s="29">
        <v>77675</v>
      </c>
      <c r="J15" s="6"/>
      <c r="K15" s="29">
        <v>2339</v>
      </c>
      <c r="L15" s="6"/>
      <c r="M15" s="29">
        <v>0</v>
      </c>
    </row>
    <row r="16" spans="1:13" ht="21.75" customHeight="1">
      <c r="A16" s="26" t="s">
        <v>113</v>
      </c>
      <c r="D16" s="23"/>
      <c r="E16" s="27"/>
      <c r="F16" s="27"/>
      <c r="G16" s="29">
        <v>4725</v>
      </c>
      <c r="H16" s="6"/>
      <c r="I16" s="29">
        <v>7618</v>
      </c>
      <c r="J16" s="6"/>
      <c r="K16" s="29">
        <v>0</v>
      </c>
      <c r="L16" s="6"/>
      <c r="M16" s="29">
        <v>0</v>
      </c>
    </row>
    <row r="17" spans="1:13" ht="21.75" customHeight="1">
      <c r="A17" s="28" t="s">
        <v>4</v>
      </c>
      <c r="E17" s="27"/>
      <c r="F17" s="30"/>
      <c r="G17" s="6">
        <v>109354</v>
      </c>
      <c r="H17" s="6"/>
      <c r="I17" s="6">
        <v>105961</v>
      </c>
      <c r="J17" s="6"/>
      <c r="K17" s="6">
        <v>33163</v>
      </c>
      <c r="L17" s="6"/>
      <c r="M17" s="6">
        <v>33892</v>
      </c>
    </row>
    <row r="18" spans="1:13" ht="21.75" customHeight="1">
      <c r="A18" s="11" t="s">
        <v>5</v>
      </c>
      <c r="E18" s="30"/>
      <c r="F18" s="30"/>
      <c r="G18" s="1">
        <f>SUM(G11:G17)</f>
        <v>2561940</v>
      </c>
      <c r="H18" s="2"/>
      <c r="I18" s="1">
        <f>SUM(I11:I17)</f>
        <v>2525760</v>
      </c>
      <c r="J18" s="2"/>
      <c r="K18" s="1">
        <f>SUM(K11:K17)</f>
        <v>1139250</v>
      </c>
      <c r="L18" s="2"/>
      <c r="M18" s="1">
        <f>SUM(M11:M17)</f>
        <v>944877</v>
      </c>
    </row>
    <row r="19" spans="1:13" ht="21.75" customHeight="1">
      <c r="A19" s="11" t="s">
        <v>6</v>
      </c>
      <c r="E19" s="30"/>
      <c r="F19" s="27"/>
      <c r="G19" s="2"/>
      <c r="H19" s="2"/>
      <c r="I19" s="2"/>
      <c r="J19" s="2"/>
      <c r="K19" s="2"/>
      <c r="L19" s="2"/>
      <c r="M19" s="2"/>
    </row>
    <row r="20" spans="1:13" ht="21.75" customHeight="1">
      <c r="A20" s="28" t="s">
        <v>88</v>
      </c>
      <c r="E20" s="27"/>
      <c r="F20" s="27"/>
      <c r="G20" s="2">
        <v>17745</v>
      </c>
      <c r="H20" s="2"/>
      <c r="I20" s="2">
        <v>17852</v>
      </c>
      <c r="J20" s="2"/>
      <c r="K20" s="29">
        <v>0</v>
      </c>
      <c r="L20" s="2"/>
      <c r="M20" s="29">
        <v>0</v>
      </c>
    </row>
    <row r="21" spans="1:13" ht="21.75" customHeight="1">
      <c r="A21" s="28" t="s">
        <v>114</v>
      </c>
      <c r="E21" s="27"/>
      <c r="F21" s="27"/>
      <c r="G21" s="2">
        <v>48</v>
      </c>
      <c r="H21" s="2"/>
      <c r="I21" s="2">
        <v>48</v>
      </c>
      <c r="J21" s="2"/>
      <c r="K21" s="29">
        <v>0</v>
      </c>
      <c r="L21" s="2"/>
      <c r="M21" s="29">
        <v>0</v>
      </c>
    </row>
    <row r="22" spans="1:13" ht="21.75" customHeight="1">
      <c r="A22" s="28" t="s">
        <v>89</v>
      </c>
      <c r="E22" s="27">
        <v>4</v>
      </c>
      <c r="F22" s="27"/>
      <c r="G22" s="29">
        <v>0</v>
      </c>
      <c r="H22" s="6"/>
      <c r="I22" s="29">
        <v>0</v>
      </c>
      <c r="J22" s="6"/>
      <c r="K22" s="29">
        <v>3832584</v>
      </c>
      <c r="L22" s="6"/>
      <c r="M22" s="29">
        <v>3832584</v>
      </c>
    </row>
    <row r="23" spans="1:13" ht="21.75" customHeight="1">
      <c r="A23" s="12" t="s">
        <v>52</v>
      </c>
      <c r="E23" s="27">
        <v>5</v>
      </c>
      <c r="F23" s="27"/>
      <c r="G23" s="6">
        <v>2647275</v>
      </c>
      <c r="H23" s="6"/>
      <c r="I23" s="6">
        <v>2538740</v>
      </c>
      <c r="J23" s="6"/>
      <c r="K23" s="6">
        <v>395108</v>
      </c>
      <c r="L23" s="6"/>
      <c r="M23" s="6">
        <v>388350</v>
      </c>
    </row>
    <row r="24" spans="1:13" ht="21.75" customHeight="1">
      <c r="A24" s="28" t="s">
        <v>115</v>
      </c>
      <c r="E24" s="27"/>
      <c r="F24" s="27"/>
      <c r="G24" s="6">
        <v>288465</v>
      </c>
      <c r="H24" s="6"/>
      <c r="I24" s="6">
        <v>267894</v>
      </c>
      <c r="J24" s="6"/>
      <c r="K24" s="6">
        <v>8170</v>
      </c>
      <c r="L24" s="6"/>
      <c r="M24" s="6">
        <v>6021</v>
      </c>
    </row>
    <row r="25" spans="1:13" ht="21.75" customHeight="1">
      <c r="A25" s="28" t="s">
        <v>198</v>
      </c>
      <c r="E25" s="27"/>
      <c r="F25" s="27"/>
      <c r="G25" s="6"/>
      <c r="H25" s="6"/>
      <c r="I25" s="6"/>
      <c r="J25" s="6"/>
      <c r="K25" s="6"/>
      <c r="L25" s="6"/>
      <c r="M25" s="6"/>
    </row>
    <row r="26" spans="1:13" ht="21.75" customHeight="1">
      <c r="A26" s="28" t="s">
        <v>199</v>
      </c>
      <c r="E26" s="27"/>
      <c r="F26" s="27"/>
      <c r="G26" s="6"/>
      <c r="H26" s="6"/>
      <c r="I26" s="6"/>
      <c r="J26" s="6"/>
      <c r="K26" s="6"/>
      <c r="L26" s="6"/>
      <c r="M26" s="6"/>
    </row>
    <row r="27" spans="1:13" ht="21.75" customHeight="1">
      <c r="A27" s="28" t="s">
        <v>200</v>
      </c>
      <c r="E27" s="31">
        <v>1.2</v>
      </c>
      <c r="F27" s="27"/>
      <c r="G27" s="6">
        <v>49963</v>
      </c>
      <c r="H27" s="6"/>
      <c r="I27" s="6">
        <v>0</v>
      </c>
      <c r="J27" s="6"/>
      <c r="K27" s="29">
        <v>0</v>
      </c>
      <c r="L27" s="6"/>
      <c r="M27" s="29">
        <v>0</v>
      </c>
    </row>
    <row r="28" spans="1:13" ht="21.75" customHeight="1">
      <c r="A28" s="12" t="s">
        <v>90</v>
      </c>
      <c r="E28" s="27"/>
      <c r="F28" s="27"/>
      <c r="G28" s="6">
        <v>1516427</v>
      </c>
      <c r="H28" s="6"/>
      <c r="I28" s="6">
        <v>1489818</v>
      </c>
      <c r="J28" s="6"/>
      <c r="K28" s="29">
        <v>0</v>
      </c>
      <c r="L28" s="6"/>
      <c r="M28" s="29">
        <v>0</v>
      </c>
    </row>
    <row r="29" spans="1:13" ht="21.75" customHeight="1">
      <c r="A29" s="12" t="s">
        <v>53</v>
      </c>
      <c r="E29" s="27"/>
      <c r="F29" s="27"/>
      <c r="G29" s="6">
        <v>344691</v>
      </c>
      <c r="H29" s="6"/>
      <c r="I29" s="6">
        <v>348351</v>
      </c>
      <c r="J29" s="6"/>
      <c r="K29" s="6">
        <v>1153</v>
      </c>
      <c r="L29" s="6"/>
      <c r="M29" s="6">
        <v>1107</v>
      </c>
    </row>
    <row r="30" spans="1:13" ht="21.75" customHeight="1">
      <c r="A30" s="12" t="s">
        <v>66</v>
      </c>
      <c r="E30" s="27"/>
      <c r="F30" s="27"/>
      <c r="G30" s="6">
        <v>15693</v>
      </c>
      <c r="H30" s="6"/>
      <c r="I30" s="6">
        <v>15365</v>
      </c>
      <c r="J30" s="6"/>
      <c r="K30" s="6">
        <v>11876</v>
      </c>
      <c r="L30" s="6"/>
      <c r="M30" s="6">
        <v>11542</v>
      </c>
    </row>
    <row r="31" spans="1:13" ht="21.75" customHeight="1">
      <c r="A31" s="28" t="s">
        <v>83</v>
      </c>
      <c r="D31" s="23"/>
      <c r="E31" s="27"/>
      <c r="F31" s="27"/>
      <c r="G31" s="6">
        <v>42807</v>
      </c>
      <c r="H31" s="6"/>
      <c r="I31" s="6">
        <v>39300</v>
      </c>
      <c r="J31" s="6"/>
      <c r="K31" s="6">
        <v>39530</v>
      </c>
      <c r="L31" s="6"/>
      <c r="M31" s="6">
        <v>35877</v>
      </c>
    </row>
    <row r="32" spans="1:13" ht="21.75" customHeight="1">
      <c r="A32" s="12" t="s">
        <v>7</v>
      </c>
      <c r="D32" s="23"/>
      <c r="E32" s="27"/>
      <c r="F32" s="27"/>
      <c r="G32" s="6">
        <v>87598</v>
      </c>
      <c r="H32" s="6"/>
      <c r="I32" s="6">
        <v>84790</v>
      </c>
      <c r="J32" s="6"/>
      <c r="K32" s="6">
        <v>5703</v>
      </c>
      <c r="L32" s="6"/>
      <c r="M32" s="6">
        <v>6905</v>
      </c>
    </row>
    <row r="33" spans="1:13" ht="21.75" customHeight="1">
      <c r="A33" s="11" t="s">
        <v>8</v>
      </c>
      <c r="D33" s="23"/>
      <c r="E33" s="30"/>
      <c r="F33" s="27"/>
      <c r="G33" s="1">
        <f>SUM(G20:G32)</f>
        <v>5010712</v>
      </c>
      <c r="H33" s="2"/>
      <c r="I33" s="1">
        <f>SUM(I20:I32)</f>
        <v>4802158</v>
      </c>
      <c r="J33" s="2"/>
      <c r="K33" s="1">
        <f>SUM(K20:K32)</f>
        <v>4294124</v>
      </c>
      <c r="L33" s="2"/>
      <c r="M33" s="1">
        <f>SUM(M20:M32)</f>
        <v>4282386</v>
      </c>
    </row>
    <row r="34" spans="1:13" ht="21.75" customHeight="1" thickBot="1">
      <c r="A34" s="19" t="s">
        <v>9</v>
      </c>
      <c r="D34" s="23"/>
      <c r="E34" s="27"/>
      <c r="F34" s="27"/>
      <c r="G34" s="3">
        <f>SUM(G18,G33)</f>
        <v>7572652</v>
      </c>
      <c r="H34" s="2"/>
      <c r="I34" s="3">
        <f>SUM(I18,I33)</f>
        <v>7327918</v>
      </c>
      <c r="J34" s="2"/>
      <c r="K34" s="3">
        <f>SUM(K18,K33)</f>
        <v>5433374</v>
      </c>
      <c r="L34" s="2"/>
      <c r="M34" s="3">
        <f>SUM(M18,M33)</f>
        <v>5227263</v>
      </c>
    </row>
    <row r="35" spans="1:13" ht="21.75" customHeight="1" thickTop="1">
      <c r="A35" s="19"/>
      <c r="D35" s="23"/>
      <c r="E35" s="27"/>
      <c r="F35" s="27"/>
      <c r="G35" s="32"/>
      <c r="H35" s="29"/>
      <c r="I35" s="32"/>
      <c r="J35" s="29"/>
      <c r="K35" s="32"/>
      <c r="L35" s="29"/>
      <c r="M35" s="32"/>
    </row>
    <row r="36" spans="1:13" s="11" customFormat="1" ht="21.75" customHeight="1">
      <c r="A36" s="19"/>
      <c r="B36" s="20"/>
      <c r="C36" s="20"/>
      <c r="D36" s="23"/>
      <c r="E36" s="27"/>
      <c r="F36" s="27"/>
      <c r="G36" s="32"/>
      <c r="H36" s="29"/>
      <c r="I36" s="32"/>
      <c r="J36" s="29"/>
      <c r="K36" s="32"/>
      <c r="L36" s="29"/>
      <c r="M36" s="32"/>
    </row>
    <row r="37" spans="1:13" s="11" customFormat="1" ht="21.75" customHeight="1">
      <c r="A37" s="20" t="s">
        <v>189</v>
      </c>
      <c r="B37" s="20"/>
      <c r="C37" s="20"/>
      <c r="D37" s="23"/>
      <c r="E37" s="24"/>
      <c r="F37" s="24"/>
      <c r="G37" s="24"/>
      <c r="H37" s="24"/>
      <c r="I37" s="24"/>
      <c r="J37" s="24"/>
      <c r="K37" s="25"/>
      <c r="L37" s="24"/>
      <c r="M37" s="25"/>
    </row>
    <row r="38" spans="1:13" s="8" customFormat="1" ht="21.75" customHeight="1">
      <c r="A38" s="7" t="s">
        <v>96</v>
      </c>
      <c r="B38" s="7"/>
      <c r="C38" s="7"/>
      <c r="E38" s="9"/>
      <c r="F38" s="9"/>
      <c r="G38" s="9"/>
      <c r="H38" s="9"/>
      <c r="I38" s="9"/>
      <c r="J38" s="9"/>
      <c r="K38" s="10"/>
      <c r="L38" s="9"/>
      <c r="M38" s="10"/>
    </row>
    <row r="39" spans="1:13" s="12" customFormat="1" ht="21.75" customHeight="1">
      <c r="A39" s="7" t="s">
        <v>205</v>
      </c>
      <c r="B39" s="7"/>
      <c r="C39" s="33"/>
      <c r="D39" s="8"/>
      <c r="E39" s="9"/>
      <c r="F39" s="9"/>
      <c r="G39" s="9"/>
      <c r="H39" s="9"/>
      <c r="I39" s="9"/>
      <c r="J39" s="9"/>
      <c r="K39" s="10"/>
      <c r="L39" s="9"/>
      <c r="M39" s="10"/>
    </row>
    <row r="40" spans="1:13" s="12" customFormat="1" ht="21.75" customHeight="1">
      <c r="A40" s="7" t="str">
        <f>A3</f>
        <v>As at 31 March 2026</v>
      </c>
      <c r="B40" s="7"/>
      <c r="C40" s="33"/>
      <c r="D40" s="8"/>
      <c r="E40" s="8"/>
      <c r="F40" s="8"/>
      <c r="G40" s="8"/>
      <c r="H40" s="8"/>
      <c r="I40" s="8"/>
      <c r="J40" s="8"/>
      <c r="K40" s="10"/>
      <c r="L40" s="8"/>
      <c r="M40" s="10"/>
    </row>
    <row r="41" spans="1:13" s="12" customFormat="1" ht="21.75" customHeight="1">
      <c r="D41" s="13"/>
      <c r="E41" s="13"/>
      <c r="K41" s="14"/>
      <c r="M41" s="14" t="s">
        <v>127</v>
      </c>
    </row>
    <row r="42" spans="1:13" s="12" customFormat="1" ht="21.75" customHeight="1">
      <c r="D42" s="13"/>
      <c r="E42" s="13"/>
      <c r="G42" s="66" t="s">
        <v>69</v>
      </c>
      <c r="H42" s="66"/>
      <c r="I42" s="66"/>
      <c r="K42" s="66" t="s">
        <v>68</v>
      </c>
      <c r="L42" s="66"/>
      <c r="M42" s="66"/>
    </row>
    <row r="43" spans="1:13" s="12" customFormat="1" ht="21.6" customHeight="1">
      <c r="D43" s="13"/>
      <c r="E43" s="15" t="s">
        <v>0</v>
      </c>
      <c r="G43" s="16" t="str">
        <f>G6</f>
        <v>31 March 2026</v>
      </c>
      <c r="H43" s="17"/>
      <c r="I43" s="16" t="str">
        <f>I6</f>
        <v>31 December 2025</v>
      </c>
      <c r="J43" s="17"/>
      <c r="K43" s="16" t="str">
        <f>K6</f>
        <v>31 March 2026</v>
      </c>
      <c r="L43" s="17"/>
      <c r="M43" s="16" t="str">
        <f>M6</f>
        <v>31 December 2025</v>
      </c>
    </row>
    <row r="44" spans="1:13" ht="21.75" customHeight="1">
      <c r="A44" s="12"/>
      <c r="B44" s="12"/>
      <c r="C44" s="12"/>
      <c r="D44" s="13"/>
      <c r="E44" s="13"/>
      <c r="F44" s="12"/>
      <c r="G44" s="18" t="s">
        <v>134</v>
      </c>
      <c r="H44" s="17"/>
      <c r="I44" s="18" t="s">
        <v>135</v>
      </c>
      <c r="J44" s="17"/>
      <c r="K44" s="18" t="s">
        <v>134</v>
      </c>
      <c r="L44" s="17"/>
      <c r="M44" s="18" t="s">
        <v>135</v>
      </c>
    </row>
    <row r="45" spans="1:13" ht="21.75" customHeight="1">
      <c r="A45" s="12"/>
      <c r="B45" s="12"/>
      <c r="C45" s="12"/>
      <c r="D45" s="13"/>
      <c r="E45" s="13"/>
      <c r="F45" s="12"/>
      <c r="G45" s="18" t="s">
        <v>136</v>
      </c>
      <c r="H45" s="17"/>
      <c r="I45" s="18"/>
      <c r="J45" s="17"/>
      <c r="K45" s="18" t="s">
        <v>136</v>
      </c>
      <c r="L45" s="17"/>
      <c r="M45" s="18"/>
    </row>
    <row r="46" spans="1:13" ht="21.75" customHeight="1">
      <c r="A46" s="19" t="s">
        <v>10</v>
      </c>
      <c r="G46" s="22"/>
      <c r="K46" s="22"/>
      <c r="M46" s="22"/>
    </row>
    <row r="47" spans="1:13" ht="21.75" customHeight="1">
      <c r="A47" s="19" t="s">
        <v>11</v>
      </c>
      <c r="D47" s="23"/>
      <c r="E47" s="24"/>
      <c r="F47" s="24"/>
      <c r="G47" s="25"/>
      <c r="H47" s="24"/>
      <c r="I47" s="24"/>
      <c r="J47" s="24"/>
      <c r="L47" s="24"/>
    </row>
    <row r="48" spans="1:13" ht="21.75" customHeight="1">
      <c r="A48" s="20" t="s">
        <v>139</v>
      </c>
      <c r="D48" s="23"/>
      <c r="E48" s="27">
        <v>6</v>
      </c>
      <c r="F48" s="27"/>
      <c r="G48" s="2">
        <v>1376677</v>
      </c>
      <c r="H48" s="2"/>
      <c r="I48" s="2">
        <v>1397800</v>
      </c>
      <c r="J48" s="2"/>
      <c r="K48" s="2">
        <v>1192556</v>
      </c>
      <c r="L48" s="2"/>
      <c r="M48" s="2">
        <v>1084592</v>
      </c>
    </row>
    <row r="49" spans="1:13" ht="21.75" customHeight="1">
      <c r="A49" s="28" t="s">
        <v>177</v>
      </c>
      <c r="D49" s="23"/>
      <c r="E49" s="27">
        <v>2</v>
      </c>
      <c r="F49" s="27"/>
      <c r="G49" s="2">
        <v>649243</v>
      </c>
      <c r="H49" s="6"/>
      <c r="I49" s="2">
        <v>566974</v>
      </c>
      <c r="J49" s="6"/>
      <c r="K49" s="2">
        <v>184786</v>
      </c>
      <c r="L49" s="6"/>
      <c r="M49" s="2">
        <v>204648</v>
      </c>
    </row>
    <row r="50" spans="1:13" ht="21.75" customHeight="1">
      <c r="A50" s="28" t="s">
        <v>91</v>
      </c>
      <c r="D50" s="23"/>
      <c r="E50" s="27">
        <v>7</v>
      </c>
      <c r="F50" s="27"/>
      <c r="G50" s="6">
        <v>530162</v>
      </c>
      <c r="H50" s="6"/>
      <c r="I50" s="6">
        <v>525171</v>
      </c>
      <c r="J50" s="6"/>
      <c r="K50" s="6">
        <v>360837</v>
      </c>
      <c r="L50" s="6"/>
      <c r="M50" s="6">
        <v>360560</v>
      </c>
    </row>
    <row r="51" spans="1:13" ht="21.75" customHeight="1">
      <c r="A51" s="28" t="s">
        <v>120</v>
      </c>
      <c r="D51" s="23"/>
      <c r="E51" s="27"/>
      <c r="F51" s="27"/>
      <c r="G51" s="6">
        <v>30925</v>
      </c>
      <c r="H51" s="6"/>
      <c r="I51" s="6">
        <v>18466</v>
      </c>
      <c r="J51" s="6"/>
      <c r="K51" s="6">
        <v>3761</v>
      </c>
      <c r="L51" s="6"/>
      <c r="M51" s="6">
        <v>2741</v>
      </c>
    </row>
    <row r="52" spans="1:13" ht="21.75" customHeight="1">
      <c r="A52" s="28" t="s">
        <v>184</v>
      </c>
      <c r="D52" s="23"/>
      <c r="E52" s="27"/>
      <c r="F52" s="27"/>
      <c r="G52" s="6">
        <v>43486</v>
      </c>
      <c r="H52" s="6"/>
      <c r="I52" s="6">
        <v>34763</v>
      </c>
      <c r="J52" s="6"/>
      <c r="K52" s="29">
        <v>7839</v>
      </c>
      <c r="L52" s="6"/>
      <c r="M52" s="29">
        <v>0</v>
      </c>
    </row>
    <row r="53" spans="1:13" ht="21.75" customHeight="1">
      <c r="A53" s="28" t="s">
        <v>218</v>
      </c>
      <c r="D53" s="23"/>
      <c r="E53" s="27"/>
      <c r="F53" s="27"/>
      <c r="G53" s="6">
        <v>21988</v>
      </c>
      <c r="H53" s="6"/>
      <c r="I53" s="29">
        <v>0</v>
      </c>
      <c r="J53" s="6"/>
      <c r="K53" s="29">
        <v>0</v>
      </c>
      <c r="L53" s="6"/>
      <c r="M53" s="29">
        <v>0</v>
      </c>
    </row>
    <row r="54" spans="1:13" ht="21.75" customHeight="1">
      <c r="A54" s="28" t="s">
        <v>12</v>
      </c>
      <c r="D54" s="23"/>
      <c r="E54" s="27"/>
      <c r="F54" s="27"/>
      <c r="G54" s="4">
        <v>98662</v>
      </c>
      <c r="H54" s="2"/>
      <c r="I54" s="4">
        <v>94238</v>
      </c>
      <c r="J54" s="2"/>
      <c r="K54" s="4">
        <v>46305</v>
      </c>
      <c r="L54" s="2"/>
      <c r="M54" s="4">
        <v>48377</v>
      </c>
    </row>
    <row r="55" spans="1:13" ht="21.75" customHeight="1">
      <c r="A55" s="19" t="s">
        <v>13</v>
      </c>
      <c r="D55" s="23"/>
      <c r="E55" s="27"/>
      <c r="F55" s="27"/>
      <c r="G55" s="4">
        <f>SUM(G48:G54)</f>
        <v>2751143</v>
      </c>
      <c r="H55" s="2"/>
      <c r="I55" s="4">
        <f>SUM(I48:I54)</f>
        <v>2637412</v>
      </c>
      <c r="J55" s="2"/>
      <c r="K55" s="4">
        <f>SUM(K48:K54)</f>
        <v>1796084</v>
      </c>
      <c r="L55" s="2"/>
      <c r="M55" s="4">
        <f>SUM(M48:M54)</f>
        <v>1700918</v>
      </c>
    </row>
    <row r="56" spans="1:13" ht="21.75" customHeight="1">
      <c r="A56" s="19" t="s">
        <v>84</v>
      </c>
      <c r="D56" s="23"/>
      <c r="E56" s="27"/>
      <c r="F56" s="27"/>
      <c r="G56" s="2"/>
      <c r="H56" s="2"/>
      <c r="I56" s="2"/>
      <c r="J56" s="2"/>
      <c r="K56" s="2"/>
      <c r="L56" s="2"/>
      <c r="M56" s="2"/>
    </row>
    <row r="57" spans="1:13" ht="21.75" customHeight="1">
      <c r="A57" s="20" t="s">
        <v>170</v>
      </c>
      <c r="D57" s="23"/>
      <c r="E57" s="27">
        <v>7</v>
      </c>
      <c r="F57" s="27"/>
      <c r="G57" s="2">
        <v>777150</v>
      </c>
      <c r="H57" s="2"/>
      <c r="I57" s="2">
        <v>886377</v>
      </c>
      <c r="J57" s="2"/>
      <c r="K57" s="2">
        <v>517892</v>
      </c>
      <c r="L57" s="2"/>
      <c r="M57" s="2">
        <v>595413</v>
      </c>
    </row>
    <row r="58" spans="1:13" ht="21.75" customHeight="1">
      <c r="A58" s="20" t="s">
        <v>171</v>
      </c>
      <c r="D58" s="23"/>
      <c r="E58" s="27"/>
      <c r="F58" s="27"/>
      <c r="G58" s="6">
        <v>282383</v>
      </c>
      <c r="H58" s="6"/>
      <c r="I58" s="6">
        <v>271191</v>
      </c>
      <c r="J58" s="6"/>
      <c r="K58" s="6">
        <v>4571</v>
      </c>
      <c r="L58" s="6"/>
      <c r="M58" s="6">
        <v>3433</v>
      </c>
    </row>
    <row r="59" spans="1:13" ht="21.75" customHeight="1">
      <c r="A59" s="20" t="s">
        <v>92</v>
      </c>
      <c r="D59" s="23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21.75" customHeight="1">
      <c r="A60" s="20" t="s">
        <v>166</v>
      </c>
      <c r="D60" s="23"/>
      <c r="E60" s="27"/>
      <c r="F60" s="27"/>
      <c r="G60" s="29">
        <v>114225</v>
      </c>
      <c r="H60" s="2"/>
      <c r="I60" s="29">
        <v>113408</v>
      </c>
      <c r="J60" s="2"/>
      <c r="K60" s="29">
        <v>0</v>
      </c>
      <c r="L60" s="2"/>
      <c r="M60" s="29">
        <v>0</v>
      </c>
    </row>
    <row r="61" spans="1:13" ht="21.75" customHeight="1">
      <c r="A61" s="20" t="s">
        <v>93</v>
      </c>
      <c r="D61" s="23"/>
      <c r="E61" s="27"/>
      <c r="F61" s="27"/>
      <c r="G61" s="2">
        <v>275429</v>
      </c>
      <c r="H61" s="2"/>
      <c r="I61" s="2">
        <v>263690</v>
      </c>
      <c r="J61" s="2"/>
      <c r="K61" s="29">
        <v>0</v>
      </c>
      <c r="L61" s="2"/>
      <c r="M61" s="29">
        <v>0</v>
      </c>
    </row>
    <row r="62" spans="1:13" ht="21.75" customHeight="1">
      <c r="A62" s="20" t="s">
        <v>190</v>
      </c>
      <c r="D62" s="23"/>
      <c r="E62" s="27"/>
      <c r="F62" s="27"/>
      <c r="G62" s="2">
        <v>98798</v>
      </c>
      <c r="H62" s="2"/>
      <c r="I62" s="2">
        <v>98585</v>
      </c>
      <c r="J62" s="2"/>
      <c r="K62" s="2">
        <v>57276</v>
      </c>
      <c r="L62" s="2"/>
      <c r="M62" s="2">
        <v>55704</v>
      </c>
    </row>
    <row r="63" spans="1:13" ht="21.75" customHeight="1">
      <c r="A63" s="20" t="s">
        <v>149</v>
      </c>
      <c r="D63" s="23"/>
      <c r="E63" s="27"/>
      <c r="F63" s="27"/>
      <c r="G63" s="2">
        <v>73623</v>
      </c>
      <c r="H63" s="2"/>
      <c r="I63" s="2">
        <v>51199</v>
      </c>
      <c r="J63" s="2"/>
      <c r="K63" s="29">
        <v>0</v>
      </c>
      <c r="L63" s="2"/>
      <c r="M63" s="29">
        <v>0</v>
      </c>
    </row>
    <row r="64" spans="1:13" ht="21.75" customHeight="1">
      <c r="A64" s="19" t="s">
        <v>85</v>
      </c>
      <c r="D64" s="23"/>
      <c r="E64" s="27"/>
      <c r="F64" s="27"/>
      <c r="G64" s="1">
        <f>SUM(G57:G63)</f>
        <v>1621608</v>
      </c>
      <c r="H64" s="2"/>
      <c r="I64" s="1">
        <f>SUM(I57:I63)</f>
        <v>1684450</v>
      </c>
      <c r="J64" s="2"/>
      <c r="K64" s="1">
        <f>SUM(K57:K63)</f>
        <v>579739</v>
      </c>
      <c r="L64" s="2"/>
      <c r="M64" s="1">
        <f>SUM(M57:M63)</f>
        <v>654550</v>
      </c>
    </row>
    <row r="65" spans="1:13" ht="21.75" customHeight="1">
      <c r="A65" s="19" t="s">
        <v>14</v>
      </c>
      <c r="D65" s="23"/>
      <c r="E65" s="27"/>
      <c r="F65" s="27"/>
      <c r="G65" s="1">
        <f>SUM(G55,G64)</f>
        <v>4372751</v>
      </c>
      <c r="H65" s="2"/>
      <c r="I65" s="1">
        <f>SUM(I55,I64)</f>
        <v>4321862</v>
      </c>
      <c r="J65" s="2"/>
      <c r="K65" s="1">
        <f>SUM(K55,K64)</f>
        <v>2375823</v>
      </c>
      <c r="L65" s="2"/>
      <c r="M65" s="1">
        <f>SUM(M55,M64)</f>
        <v>2355468</v>
      </c>
    </row>
    <row r="66" spans="1:13" ht="21.75" customHeight="1">
      <c r="D66" s="23"/>
      <c r="E66" s="20"/>
      <c r="F66" s="20"/>
      <c r="G66" s="20"/>
      <c r="H66" s="20"/>
    </row>
    <row r="67" spans="1:13" s="11" customFormat="1" ht="21.75" customHeight="1">
      <c r="A67" s="19"/>
      <c r="B67" s="20"/>
      <c r="C67" s="20"/>
      <c r="D67" s="23"/>
      <c r="E67" s="27"/>
      <c r="F67" s="27"/>
      <c r="G67" s="20"/>
      <c r="H67" s="20"/>
      <c r="I67" s="21"/>
      <c r="J67" s="21"/>
      <c r="K67" s="25"/>
      <c r="L67" s="21"/>
      <c r="M67" s="25"/>
    </row>
    <row r="68" spans="1:13" s="11" customFormat="1" ht="21.75" customHeight="1">
      <c r="A68" s="20" t="str">
        <f>$A$37</f>
        <v>The accompanying condensed notes to interim financial statements are an integral part of the financial statements.</v>
      </c>
      <c r="B68" s="20"/>
      <c r="C68" s="20"/>
      <c r="D68" s="23"/>
      <c r="E68" s="24"/>
      <c r="F68" s="24"/>
      <c r="G68" s="20"/>
      <c r="H68" s="20"/>
      <c r="I68" s="21"/>
      <c r="J68" s="21"/>
      <c r="K68" s="25"/>
      <c r="L68" s="21"/>
      <c r="M68" s="25"/>
    </row>
    <row r="69" spans="1:13" s="8" customFormat="1" ht="21.75" customHeight="1">
      <c r="A69" s="7" t="s">
        <v>96</v>
      </c>
      <c r="B69" s="7"/>
      <c r="C69" s="7"/>
      <c r="E69" s="9"/>
      <c r="F69" s="9"/>
      <c r="G69" s="9"/>
      <c r="H69" s="9"/>
      <c r="I69" s="11"/>
      <c r="J69" s="11"/>
      <c r="K69" s="11"/>
      <c r="L69" s="11"/>
      <c r="M69" s="11"/>
    </row>
    <row r="70" spans="1:13" s="12" customFormat="1" ht="21.75" customHeight="1">
      <c r="A70" s="7" t="s">
        <v>205</v>
      </c>
      <c r="B70" s="7"/>
      <c r="C70" s="33"/>
      <c r="D70" s="8"/>
      <c r="E70" s="9"/>
      <c r="F70" s="9"/>
      <c r="G70" s="9"/>
      <c r="H70" s="9"/>
      <c r="I70" s="9"/>
      <c r="J70" s="9"/>
      <c r="K70" s="10"/>
      <c r="L70" s="9"/>
      <c r="M70" s="10"/>
    </row>
    <row r="71" spans="1:13" s="12" customFormat="1" ht="21.75" customHeight="1">
      <c r="A71" s="7" t="str">
        <f>A3</f>
        <v>As at 31 March 2026</v>
      </c>
      <c r="B71" s="7"/>
      <c r="C71" s="33"/>
      <c r="D71" s="8"/>
      <c r="E71" s="8"/>
      <c r="F71" s="8"/>
      <c r="G71" s="8"/>
      <c r="H71" s="8"/>
      <c r="I71" s="8"/>
      <c r="J71" s="8"/>
      <c r="K71" s="10"/>
      <c r="L71" s="8"/>
      <c r="M71" s="10"/>
    </row>
    <row r="72" spans="1:13" s="12" customFormat="1" ht="21.75" customHeight="1">
      <c r="D72" s="13"/>
      <c r="E72" s="13"/>
      <c r="K72" s="14"/>
      <c r="M72" s="14" t="s">
        <v>127</v>
      </c>
    </row>
    <row r="73" spans="1:13" s="12" customFormat="1" ht="21.75" customHeight="1">
      <c r="D73" s="13"/>
      <c r="E73" s="13"/>
      <c r="G73" s="66" t="s">
        <v>69</v>
      </c>
      <c r="H73" s="66"/>
      <c r="I73" s="66"/>
      <c r="K73" s="66" t="s">
        <v>68</v>
      </c>
      <c r="L73" s="66"/>
      <c r="M73" s="66"/>
    </row>
    <row r="74" spans="1:13" s="12" customFormat="1" ht="21.75" customHeight="1">
      <c r="D74" s="13"/>
      <c r="E74" s="13"/>
      <c r="G74" s="16" t="str">
        <f>G6</f>
        <v>31 March 2026</v>
      </c>
      <c r="H74" s="17"/>
      <c r="I74" s="16" t="str">
        <f>I6</f>
        <v>31 December 2025</v>
      </c>
      <c r="J74" s="17"/>
      <c r="K74" s="16" t="str">
        <f>K6</f>
        <v>31 March 2026</v>
      </c>
      <c r="L74" s="17"/>
      <c r="M74" s="16" t="str">
        <f>M6</f>
        <v>31 December 2025</v>
      </c>
    </row>
    <row r="75" spans="1:13" ht="21.75" customHeight="1">
      <c r="A75" s="12"/>
      <c r="B75" s="12"/>
      <c r="C75" s="12"/>
      <c r="D75" s="13"/>
      <c r="E75" s="13"/>
      <c r="F75" s="12"/>
      <c r="G75" s="18" t="s">
        <v>134</v>
      </c>
      <c r="H75" s="17"/>
      <c r="I75" s="18" t="s">
        <v>135</v>
      </c>
      <c r="J75" s="17"/>
      <c r="K75" s="18" t="s">
        <v>134</v>
      </c>
      <c r="L75" s="17"/>
      <c r="M75" s="18" t="s">
        <v>135</v>
      </c>
    </row>
    <row r="76" spans="1:13" ht="21.75" customHeight="1">
      <c r="A76" s="12"/>
      <c r="B76" s="12"/>
      <c r="C76" s="12"/>
      <c r="D76" s="13"/>
      <c r="E76" s="13"/>
      <c r="F76" s="12"/>
      <c r="G76" s="18" t="s">
        <v>136</v>
      </c>
      <c r="H76" s="17"/>
      <c r="I76" s="18"/>
      <c r="J76" s="17"/>
      <c r="K76" s="18" t="s">
        <v>136</v>
      </c>
      <c r="L76" s="17"/>
      <c r="M76" s="18"/>
    </row>
    <row r="77" spans="1:13" ht="21.75" customHeight="1">
      <c r="A77" s="19" t="s">
        <v>15</v>
      </c>
      <c r="D77" s="23"/>
      <c r="E77" s="27"/>
      <c r="F77" s="27"/>
      <c r="G77" s="29"/>
      <c r="H77" s="32"/>
      <c r="I77" s="29"/>
      <c r="J77" s="32"/>
      <c r="K77" s="29"/>
      <c r="L77" s="32"/>
      <c r="M77" s="29"/>
    </row>
    <row r="78" spans="1:13" ht="21.75" customHeight="1">
      <c r="A78" s="20" t="s">
        <v>16</v>
      </c>
      <c r="D78" s="23"/>
      <c r="E78" s="27"/>
      <c r="F78" s="27"/>
      <c r="G78" s="29"/>
      <c r="H78" s="32"/>
      <c r="I78" s="29"/>
      <c r="J78" s="32"/>
      <c r="K78" s="29"/>
      <c r="L78" s="32"/>
      <c r="M78" s="29"/>
    </row>
    <row r="79" spans="1:13" ht="21.75" customHeight="1">
      <c r="A79" s="20" t="s">
        <v>17</v>
      </c>
      <c r="D79" s="23"/>
      <c r="E79" s="27"/>
      <c r="F79" s="27"/>
      <c r="G79" s="20"/>
      <c r="H79" s="20"/>
      <c r="I79" s="20"/>
      <c r="J79" s="20"/>
      <c r="K79" s="20"/>
      <c r="L79" s="20"/>
      <c r="M79" s="20"/>
    </row>
    <row r="80" spans="1:13" ht="21.75" customHeight="1" thickBot="1">
      <c r="A80" s="28" t="s">
        <v>111</v>
      </c>
      <c r="D80" s="23"/>
      <c r="E80" s="27"/>
      <c r="F80" s="27"/>
      <c r="G80" s="3">
        <v>326550</v>
      </c>
      <c r="H80" s="2"/>
      <c r="I80" s="3">
        <v>326550</v>
      </c>
      <c r="J80" s="2"/>
      <c r="K80" s="3">
        <v>326550</v>
      </c>
      <c r="L80" s="2"/>
      <c r="M80" s="3">
        <v>326550</v>
      </c>
    </row>
    <row r="81" spans="1:13" ht="21.75" customHeight="1" thickTop="1">
      <c r="A81" s="20" t="s">
        <v>67</v>
      </c>
      <c r="D81" s="23"/>
      <c r="E81" s="27"/>
      <c r="F81" s="27"/>
      <c r="G81" s="2"/>
      <c r="H81" s="2"/>
      <c r="I81" s="2"/>
      <c r="J81" s="2"/>
      <c r="K81" s="2"/>
      <c r="L81" s="2"/>
      <c r="M81" s="2"/>
    </row>
    <row r="82" spans="1:13" ht="21.75" customHeight="1">
      <c r="A82" s="28" t="s">
        <v>112</v>
      </c>
      <c r="D82" s="23"/>
      <c r="E82" s="27"/>
      <c r="F82" s="27"/>
      <c r="G82" s="2">
        <v>326550</v>
      </c>
      <c r="H82" s="2"/>
      <c r="I82" s="2">
        <v>326550</v>
      </c>
      <c r="J82" s="2"/>
      <c r="K82" s="2">
        <v>326550</v>
      </c>
      <c r="L82" s="2"/>
      <c r="M82" s="2">
        <v>326550</v>
      </c>
    </row>
    <row r="83" spans="1:13" ht="21.75" customHeight="1">
      <c r="A83" s="28" t="s">
        <v>18</v>
      </c>
      <c r="D83" s="23"/>
      <c r="E83" s="27"/>
      <c r="F83" s="27"/>
      <c r="G83" s="2">
        <v>1026969</v>
      </c>
      <c r="H83" s="2"/>
      <c r="I83" s="2">
        <v>1026969</v>
      </c>
      <c r="J83" s="2"/>
      <c r="K83" s="2">
        <v>1026969</v>
      </c>
      <c r="L83" s="2"/>
      <c r="M83" s="2">
        <v>1026969</v>
      </c>
    </row>
    <row r="84" spans="1:13" ht="21.75" customHeight="1">
      <c r="A84" s="28" t="s">
        <v>185</v>
      </c>
      <c r="D84" s="23"/>
      <c r="E84" s="27"/>
      <c r="F84" s="27"/>
      <c r="G84" s="2">
        <v>-66458</v>
      </c>
      <c r="H84" s="2"/>
      <c r="I84" s="2">
        <v>-66458</v>
      </c>
      <c r="J84" s="2"/>
      <c r="K84" s="29">
        <v>0</v>
      </c>
      <c r="L84" s="2"/>
      <c r="M84" s="29">
        <v>0</v>
      </c>
    </row>
    <row r="85" spans="1:13" ht="21.75" customHeight="1">
      <c r="A85" s="28" t="s">
        <v>19</v>
      </c>
      <c r="D85" s="23"/>
      <c r="E85" s="27"/>
      <c r="F85" s="27"/>
      <c r="G85" s="2"/>
      <c r="H85" s="2"/>
      <c r="I85" s="2"/>
      <c r="J85" s="2"/>
      <c r="K85" s="2"/>
      <c r="L85" s="2"/>
      <c r="M85" s="2"/>
    </row>
    <row r="86" spans="1:13" ht="21.75" customHeight="1">
      <c r="A86" s="28" t="s">
        <v>20</v>
      </c>
      <c r="D86" s="23"/>
      <c r="E86" s="27"/>
      <c r="F86" s="27"/>
      <c r="G86" s="2">
        <v>32655</v>
      </c>
      <c r="H86" s="2"/>
      <c r="I86" s="2">
        <v>32655</v>
      </c>
      <c r="J86" s="2"/>
      <c r="K86" s="2">
        <v>32655</v>
      </c>
      <c r="L86" s="2"/>
      <c r="M86" s="2">
        <v>32655</v>
      </c>
    </row>
    <row r="87" spans="1:13" ht="21.75" customHeight="1">
      <c r="A87" s="28" t="s">
        <v>21</v>
      </c>
      <c r="D87" s="23"/>
      <c r="E87" s="27"/>
      <c r="F87" s="27"/>
      <c r="G87" s="2">
        <v>2266697</v>
      </c>
      <c r="H87" s="2"/>
      <c r="I87" s="2">
        <v>2125360</v>
      </c>
      <c r="J87" s="2"/>
      <c r="K87" s="2">
        <v>1671377</v>
      </c>
      <c r="L87" s="2"/>
      <c r="M87" s="2">
        <v>1485621</v>
      </c>
    </row>
    <row r="88" spans="1:13" ht="21.75" customHeight="1">
      <c r="A88" s="28" t="s">
        <v>71</v>
      </c>
      <c r="B88" s="11"/>
      <c r="C88" s="11"/>
      <c r="D88" s="11"/>
      <c r="E88" s="27"/>
      <c r="F88" s="27"/>
      <c r="G88" s="4">
        <v>-489299</v>
      </c>
      <c r="H88" s="2"/>
      <c r="I88" s="4">
        <v>-542875</v>
      </c>
      <c r="J88" s="2"/>
      <c r="K88" s="29">
        <v>0</v>
      </c>
      <c r="L88" s="2"/>
      <c r="M88" s="29">
        <v>0</v>
      </c>
    </row>
    <row r="89" spans="1:13" ht="21.75" customHeight="1">
      <c r="A89" s="28" t="s">
        <v>94</v>
      </c>
      <c r="D89" s="23"/>
      <c r="E89" s="27"/>
      <c r="F89" s="27"/>
      <c r="G89" s="5">
        <f>SUM(G82:G88)</f>
        <v>3097114</v>
      </c>
      <c r="H89" s="2"/>
      <c r="I89" s="5">
        <f>SUM(I82:I88)</f>
        <v>2902201</v>
      </c>
      <c r="J89" s="2"/>
      <c r="K89" s="5">
        <f>SUM(K82:K88)</f>
        <v>3057551</v>
      </c>
      <c r="L89" s="2"/>
      <c r="M89" s="5">
        <f>SUM(M82:M88)</f>
        <v>2871795</v>
      </c>
    </row>
    <row r="90" spans="1:13" ht="21.75" customHeight="1">
      <c r="A90" s="28" t="s">
        <v>95</v>
      </c>
      <c r="D90" s="23"/>
      <c r="E90" s="27"/>
      <c r="F90" s="27"/>
      <c r="G90" s="4">
        <v>102787</v>
      </c>
      <c r="H90" s="2"/>
      <c r="I90" s="4">
        <v>103855</v>
      </c>
      <c r="J90" s="2"/>
      <c r="K90" s="34">
        <v>0</v>
      </c>
      <c r="L90" s="2"/>
      <c r="M90" s="34">
        <v>0</v>
      </c>
    </row>
    <row r="91" spans="1:13" ht="21.75" customHeight="1">
      <c r="A91" s="11" t="s">
        <v>22</v>
      </c>
      <c r="D91" s="23"/>
      <c r="E91" s="27"/>
      <c r="F91" s="27"/>
      <c r="G91" s="4">
        <f>SUM(G89:G90)</f>
        <v>3199901</v>
      </c>
      <c r="H91" s="2"/>
      <c r="I91" s="4">
        <f>SUM(I89:I90)</f>
        <v>3006056</v>
      </c>
      <c r="J91" s="2"/>
      <c r="K91" s="4">
        <f>SUM(K89:K90)</f>
        <v>3057551</v>
      </c>
      <c r="L91" s="2"/>
      <c r="M91" s="4">
        <f>SUM(M89:M90)</f>
        <v>2871795</v>
      </c>
    </row>
    <row r="92" spans="1:13" ht="21.75" customHeight="1" thickBot="1">
      <c r="A92" s="11" t="s">
        <v>23</v>
      </c>
      <c r="D92" s="23"/>
      <c r="E92" s="27"/>
      <c r="F92" s="27"/>
      <c r="G92" s="3">
        <f>SUM(G91,G65)</f>
        <v>7572652</v>
      </c>
      <c r="H92" s="2"/>
      <c r="I92" s="3">
        <f>SUM(I91,I65)</f>
        <v>7327918</v>
      </c>
      <c r="J92" s="2"/>
      <c r="K92" s="3">
        <f>SUM(K91,K65)</f>
        <v>5433374</v>
      </c>
      <c r="L92" s="2"/>
      <c r="M92" s="3">
        <f>SUM(M91,M65)</f>
        <v>5227263</v>
      </c>
    </row>
    <row r="93" spans="1:13" ht="21.75" customHeight="1" thickTop="1">
      <c r="D93" s="23"/>
      <c r="E93" s="27"/>
      <c r="F93" s="27"/>
      <c r="G93" s="2">
        <f>G92-G34</f>
        <v>0</v>
      </c>
      <c r="H93" s="2"/>
      <c r="I93" s="2">
        <f>I92-I34</f>
        <v>0</v>
      </c>
      <c r="J93" s="2"/>
      <c r="K93" s="2">
        <f>K92-K34</f>
        <v>0</v>
      </c>
      <c r="L93" s="2"/>
      <c r="M93" s="2">
        <f>M92-M34</f>
        <v>0</v>
      </c>
    </row>
    <row r="94" spans="1:13" ht="21.75" customHeight="1">
      <c r="D94" s="23"/>
      <c r="E94" s="27"/>
      <c r="F94" s="27"/>
      <c r="G94" s="29"/>
      <c r="H94" s="29"/>
      <c r="I94" s="29"/>
      <c r="J94" s="29"/>
      <c r="K94" s="29"/>
      <c r="L94" s="29"/>
      <c r="M94" s="29"/>
    </row>
    <row r="95" spans="1:13" ht="21.75" customHeight="1">
      <c r="A95" s="20" t="str">
        <f>$A$37</f>
        <v>The accompanying condensed notes to interim financial statements are an integral part of the financial statements.</v>
      </c>
      <c r="D95" s="23"/>
      <c r="E95" s="24"/>
      <c r="F95" s="24"/>
      <c r="G95" s="24"/>
      <c r="H95" s="24"/>
      <c r="I95" s="24"/>
      <c r="J95" s="24"/>
      <c r="L95" s="24"/>
    </row>
    <row r="96" spans="1:13" ht="21.75" customHeight="1">
      <c r="D96" s="23"/>
      <c r="E96" s="24"/>
      <c r="F96" s="24"/>
      <c r="G96" s="24"/>
      <c r="H96" s="24"/>
      <c r="I96" s="24"/>
      <c r="J96" s="24"/>
      <c r="L96" s="24"/>
    </row>
    <row r="97" spans="1:12" ht="21.75" customHeight="1">
      <c r="D97" s="23"/>
      <c r="E97" s="24"/>
      <c r="F97" s="24"/>
      <c r="G97" s="24"/>
      <c r="H97" s="24"/>
      <c r="I97" s="24"/>
      <c r="J97" s="24"/>
      <c r="L97" s="24"/>
    </row>
    <row r="98" spans="1:12" ht="21.75" customHeight="1">
      <c r="A98" s="35"/>
      <c r="B98" s="35"/>
      <c r="C98" s="35"/>
      <c r="D98" s="35"/>
      <c r="E98" s="35"/>
      <c r="F98" s="24"/>
      <c r="G98" s="24"/>
      <c r="H98" s="24"/>
      <c r="I98" s="24"/>
      <c r="J98" s="24"/>
      <c r="L98" s="24"/>
    </row>
    <row r="99" spans="1:12" s="25" customFormat="1" ht="21.75" customHeight="1">
      <c r="A99" s="20"/>
      <c r="B99" s="20"/>
      <c r="C99" s="20"/>
      <c r="D99" s="23"/>
      <c r="E99" s="24"/>
      <c r="F99" s="24"/>
      <c r="G99" s="24"/>
      <c r="H99" s="24"/>
      <c r="I99" s="24"/>
      <c r="J99" s="24"/>
      <c r="L99" s="24"/>
    </row>
    <row r="100" spans="1:12" s="25" customFormat="1" ht="21.75" customHeight="1">
      <c r="A100" s="20"/>
      <c r="B100" s="20"/>
      <c r="C100" s="20"/>
      <c r="D100" s="28"/>
      <c r="E100" s="20"/>
      <c r="F100" s="24"/>
      <c r="G100" s="28" t="s">
        <v>24</v>
      </c>
      <c r="H100" s="24"/>
      <c r="I100" s="24"/>
      <c r="J100" s="24"/>
      <c r="L100" s="24"/>
    </row>
    <row r="101" spans="1:12" ht="21.75" customHeight="1">
      <c r="A101" s="35"/>
      <c r="B101" s="35"/>
      <c r="C101" s="35"/>
      <c r="D101" s="35"/>
      <c r="E101" s="35"/>
      <c r="F101" s="24"/>
      <c r="G101" s="24"/>
      <c r="H101" s="24"/>
      <c r="I101" s="24"/>
      <c r="J101" s="24"/>
      <c r="L101" s="24"/>
    </row>
    <row r="102" spans="1:12" ht="21.75" customHeight="1">
      <c r="D102" s="23"/>
      <c r="E102" s="24"/>
      <c r="F102" s="24"/>
      <c r="G102" s="24"/>
      <c r="H102" s="24"/>
      <c r="I102" s="24"/>
      <c r="J102" s="24"/>
      <c r="L102" s="24"/>
    </row>
  </sheetData>
  <mergeCells count="6">
    <mergeCell ref="G5:I5"/>
    <mergeCell ref="K5:M5"/>
    <mergeCell ref="G42:I42"/>
    <mergeCell ref="K42:M42"/>
    <mergeCell ref="G73:I73"/>
    <mergeCell ref="K73:M73"/>
  </mergeCells>
  <pageMargins left="0.78740157480314965" right="0.39370078740157483" top="0.78740157480314965" bottom="0.39370078740157483" header="0.19685039370078741" footer="0.19685039370078741"/>
  <pageSetup paperSize="9" scale="67" orientation="portrait" r:id="rId1"/>
  <rowBreaks count="2" manualBreakCount="2">
    <brk id="37" max="12" man="1"/>
    <brk id="6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1CBE-7FCF-4E76-B281-A671A9F40DC7}">
  <dimension ref="A1:M69"/>
  <sheetViews>
    <sheetView showGridLines="0" view="pageBreakPreview" zoomScale="85" zoomScaleNormal="100" zoomScaleSheetLayoutView="85" workbookViewId="0">
      <selection activeCell="A2" sqref="A2"/>
    </sheetView>
  </sheetViews>
  <sheetFormatPr defaultColWidth="10.5703125" defaultRowHeight="21.75" customHeight="1"/>
  <cols>
    <col min="1" max="3" width="11.7109375" style="20" customWidth="1"/>
    <col min="4" max="4" width="17.42578125" style="20" customWidth="1"/>
    <col min="5" max="5" width="5.5703125" style="21" customWidth="1"/>
    <col min="6" max="6" width="1.42578125" style="21" customWidth="1"/>
    <col min="7" max="7" width="16.7109375" style="25" customWidth="1"/>
    <col min="8" max="8" width="1.42578125" style="20" customWidth="1"/>
    <col min="9" max="9" width="16.7109375" style="25" customWidth="1"/>
    <col min="10" max="10" width="1.42578125" style="20" customWidth="1"/>
    <col min="11" max="11" width="16.7109375" style="25" customWidth="1"/>
    <col min="12" max="12" width="1.42578125" style="20" customWidth="1"/>
    <col min="13" max="13" width="16.7109375" style="20" customWidth="1"/>
    <col min="14" max="14" width="11" style="20" bestFit="1" customWidth="1"/>
    <col min="15" max="16384" width="10.5703125" style="20"/>
  </cols>
  <sheetData>
    <row r="1" spans="1:13" ht="21.75" customHeight="1">
      <c r="M1" s="36" t="s">
        <v>128</v>
      </c>
    </row>
    <row r="2" spans="1:13" s="11" customFormat="1" ht="21.75" customHeight="1">
      <c r="A2" s="7" t="s">
        <v>96</v>
      </c>
      <c r="B2" s="7"/>
      <c r="C2" s="37"/>
      <c r="D2" s="37"/>
      <c r="E2" s="9"/>
      <c r="F2" s="9"/>
      <c r="G2" s="10"/>
      <c r="I2" s="10"/>
      <c r="K2" s="10"/>
    </row>
    <row r="3" spans="1:13" s="11" customFormat="1" ht="21.75" customHeight="1">
      <c r="A3" s="7" t="s">
        <v>206</v>
      </c>
      <c r="B3" s="7"/>
      <c r="C3" s="37"/>
      <c r="D3" s="37"/>
      <c r="E3" s="9"/>
      <c r="F3" s="9"/>
      <c r="G3" s="10"/>
      <c r="I3" s="10"/>
      <c r="K3" s="10"/>
    </row>
    <row r="4" spans="1:13" s="8" customFormat="1" ht="21.75" customHeight="1">
      <c r="A4" s="7" t="s">
        <v>192</v>
      </c>
      <c r="B4" s="7"/>
      <c r="C4" s="7"/>
      <c r="D4" s="7"/>
      <c r="G4" s="10"/>
      <c r="H4" s="11"/>
      <c r="I4" s="10"/>
      <c r="J4" s="11"/>
      <c r="K4" s="10"/>
      <c r="L4" s="11"/>
      <c r="M4" s="38"/>
    </row>
    <row r="5" spans="1:13" s="12" customFormat="1" ht="21.75" customHeight="1">
      <c r="D5" s="13"/>
      <c r="E5" s="13"/>
      <c r="G5" s="25"/>
      <c r="H5" s="20"/>
      <c r="I5" s="25"/>
      <c r="J5" s="20"/>
      <c r="K5" s="25"/>
      <c r="L5" s="20"/>
      <c r="M5" s="14" t="s">
        <v>127</v>
      </c>
    </row>
    <row r="6" spans="1:13" s="12" customFormat="1" ht="21.75" customHeight="1">
      <c r="D6" s="13"/>
      <c r="E6" s="13"/>
      <c r="G6" s="66" t="s">
        <v>69</v>
      </c>
      <c r="H6" s="66"/>
      <c r="I6" s="66"/>
      <c r="K6" s="66" t="s">
        <v>68</v>
      </c>
      <c r="L6" s="66"/>
      <c r="M6" s="66"/>
    </row>
    <row r="7" spans="1:13" s="12" customFormat="1" ht="21.75" customHeight="1">
      <c r="D7" s="13"/>
      <c r="E7" s="15" t="s">
        <v>0</v>
      </c>
      <c r="G7" s="15">
        <v>2026</v>
      </c>
      <c r="H7" s="17"/>
      <c r="I7" s="15">
        <v>2025</v>
      </c>
      <c r="J7" s="17"/>
      <c r="K7" s="15">
        <v>2026</v>
      </c>
      <c r="L7" s="17"/>
      <c r="M7" s="15">
        <v>2025</v>
      </c>
    </row>
    <row r="8" spans="1:13" ht="21.75" customHeight="1">
      <c r="A8" s="19" t="s">
        <v>54</v>
      </c>
      <c r="D8" s="23"/>
      <c r="E8" s="24"/>
      <c r="F8" s="24"/>
    </row>
    <row r="9" spans="1:13" ht="21.75" customHeight="1">
      <c r="A9" s="19" t="s">
        <v>25</v>
      </c>
      <c r="D9" s="23"/>
      <c r="E9" s="24"/>
      <c r="F9" s="24"/>
    </row>
    <row r="10" spans="1:13" ht="21.75" customHeight="1">
      <c r="A10" s="20" t="s">
        <v>26</v>
      </c>
      <c r="D10" s="27"/>
      <c r="E10" s="27">
        <v>2</v>
      </c>
      <c r="F10" s="27"/>
      <c r="G10" s="29">
        <v>1806831</v>
      </c>
      <c r="H10" s="29"/>
      <c r="I10" s="29">
        <v>1819928</v>
      </c>
      <c r="J10" s="29"/>
      <c r="K10" s="29">
        <v>404191</v>
      </c>
      <c r="L10" s="29"/>
      <c r="M10" s="29">
        <v>410992</v>
      </c>
    </row>
    <row r="11" spans="1:13" ht="21.75" customHeight="1">
      <c r="A11" s="20" t="s">
        <v>143</v>
      </c>
      <c r="D11" s="27"/>
      <c r="E11" s="27">
        <v>2</v>
      </c>
      <c r="F11" s="27"/>
      <c r="G11" s="29">
        <v>0</v>
      </c>
      <c r="H11" s="29"/>
      <c r="I11" s="29">
        <v>0</v>
      </c>
      <c r="J11" s="29"/>
      <c r="K11" s="29">
        <v>130715</v>
      </c>
      <c r="L11" s="29"/>
      <c r="M11" s="29">
        <v>101685</v>
      </c>
    </row>
    <row r="12" spans="1:13" ht="21.75" customHeight="1">
      <c r="A12" s="28" t="s">
        <v>27</v>
      </c>
      <c r="D12" s="23"/>
      <c r="E12" s="27">
        <v>2</v>
      </c>
      <c r="F12" s="27"/>
      <c r="G12" s="39">
        <v>15170</v>
      </c>
      <c r="H12" s="39"/>
      <c r="I12" s="39">
        <v>16193</v>
      </c>
      <c r="J12" s="39"/>
      <c r="K12" s="39">
        <v>20011</v>
      </c>
      <c r="L12" s="39"/>
      <c r="M12" s="39">
        <v>22632</v>
      </c>
    </row>
    <row r="13" spans="1:13" ht="21.75" customHeight="1">
      <c r="A13" s="28" t="s">
        <v>107</v>
      </c>
      <c r="D13" s="23"/>
      <c r="E13" s="27"/>
      <c r="F13" s="27"/>
      <c r="G13" s="34">
        <v>26305</v>
      </c>
      <c r="H13" s="29"/>
      <c r="I13" s="34">
        <v>472</v>
      </c>
      <c r="J13" s="29"/>
      <c r="K13" s="34">
        <v>24594</v>
      </c>
      <c r="L13" s="29"/>
      <c r="M13" s="34">
        <v>0</v>
      </c>
    </row>
    <row r="14" spans="1:13" ht="21.75" customHeight="1">
      <c r="A14" s="19" t="s">
        <v>28</v>
      </c>
      <c r="D14" s="23"/>
      <c r="E14" s="27"/>
      <c r="F14" s="27"/>
      <c r="G14" s="34">
        <f>SUM(G10:G13)</f>
        <v>1848306</v>
      </c>
      <c r="H14" s="29"/>
      <c r="I14" s="34">
        <f>SUM(I10:I13)</f>
        <v>1836593</v>
      </c>
      <c r="J14" s="29"/>
      <c r="K14" s="34">
        <f>SUM(K10:K13)</f>
        <v>579511</v>
      </c>
      <c r="L14" s="29"/>
      <c r="M14" s="34">
        <f>SUM(M10:M13)</f>
        <v>535309</v>
      </c>
    </row>
    <row r="15" spans="1:13" ht="21.75" customHeight="1">
      <c r="A15" s="19" t="s">
        <v>29</v>
      </c>
      <c r="D15" s="23"/>
      <c r="E15" s="27"/>
      <c r="F15" s="27"/>
      <c r="G15" s="29"/>
      <c r="H15" s="29"/>
      <c r="I15" s="29"/>
      <c r="J15" s="29"/>
      <c r="K15" s="29"/>
      <c r="L15" s="29"/>
      <c r="M15" s="29"/>
    </row>
    <row r="16" spans="1:13" ht="21.75" customHeight="1">
      <c r="A16" s="28" t="s">
        <v>30</v>
      </c>
      <c r="D16" s="23"/>
      <c r="E16" s="27">
        <v>2</v>
      </c>
      <c r="F16" s="27"/>
      <c r="G16" s="29">
        <v>1378631</v>
      </c>
      <c r="H16" s="29"/>
      <c r="I16" s="29">
        <v>1394190</v>
      </c>
      <c r="J16" s="29"/>
      <c r="K16" s="29">
        <v>289882</v>
      </c>
      <c r="L16" s="29"/>
      <c r="M16" s="29">
        <v>315206</v>
      </c>
    </row>
    <row r="17" spans="1:13" ht="21.75" customHeight="1">
      <c r="A17" s="28" t="s">
        <v>116</v>
      </c>
      <c r="D17" s="23"/>
      <c r="E17" s="27"/>
      <c r="F17" s="27"/>
      <c r="G17" s="29">
        <v>99160</v>
      </c>
      <c r="H17" s="29"/>
      <c r="I17" s="29">
        <v>90026</v>
      </c>
      <c r="J17" s="29"/>
      <c r="K17" s="29">
        <v>15617</v>
      </c>
      <c r="L17" s="29"/>
      <c r="M17" s="29">
        <v>14083</v>
      </c>
    </row>
    <row r="18" spans="1:13" ht="21.75" customHeight="1">
      <c r="A18" s="28" t="s">
        <v>31</v>
      </c>
      <c r="D18" s="23"/>
      <c r="E18" s="27">
        <v>2</v>
      </c>
      <c r="F18" s="27"/>
      <c r="G18" s="29">
        <v>149760</v>
      </c>
      <c r="H18" s="29"/>
      <c r="I18" s="29">
        <v>143059</v>
      </c>
      <c r="J18" s="29"/>
      <c r="K18" s="29">
        <v>61440</v>
      </c>
      <c r="L18" s="29"/>
      <c r="M18" s="29">
        <v>48784</v>
      </c>
    </row>
    <row r="19" spans="1:13" ht="21.75" customHeight="1">
      <c r="A19" s="28" t="s">
        <v>144</v>
      </c>
      <c r="D19" s="23"/>
      <c r="E19" s="27"/>
      <c r="F19" s="27"/>
      <c r="G19" s="34">
        <v>0</v>
      </c>
      <c r="H19" s="29"/>
      <c r="I19" s="34">
        <v>0</v>
      </c>
      <c r="J19" s="29"/>
      <c r="K19" s="34">
        <v>0</v>
      </c>
      <c r="L19" s="29"/>
      <c r="M19" s="34">
        <v>360</v>
      </c>
    </row>
    <row r="20" spans="1:13" ht="21.75" customHeight="1">
      <c r="A20" s="19" t="s">
        <v>32</v>
      </c>
      <c r="D20" s="23"/>
      <c r="E20" s="27"/>
      <c r="F20" s="27"/>
      <c r="G20" s="34">
        <f>SUM(G16:G19)</f>
        <v>1627551</v>
      </c>
      <c r="H20" s="29"/>
      <c r="I20" s="34">
        <f>SUM(I16:I19)</f>
        <v>1627275</v>
      </c>
      <c r="J20" s="29"/>
      <c r="K20" s="34">
        <f>SUM(K16:K19)</f>
        <v>366939</v>
      </c>
      <c r="L20" s="29"/>
      <c r="M20" s="34">
        <f>SUM(M16:M19)</f>
        <v>378433</v>
      </c>
    </row>
    <row r="21" spans="1:13" ht="21.75" customHeight="1">
      <c r="A21" s="19" t="s">
        <v>160</v>
      </c>
      <c r="D21" s="23"/>
      <c r="E21" s="27"/>
      <c r="F21" s="27"/>
      <c r="G21" s="29">
        <f>G14-G20</f>
        <v>220755</v>
      </c>
      <c r="H21" s="29"/>
      <c r="I21" s="29">
        <f>I14-I20</f>
        <v>209318</v>
      </c>
      <c r="J21" s="29"/>
      <c r="K21" s="29">
        <f>K14-K20</f>
        <v>212572</v>
      </c>
      <c r="L21" s="29"/>
      <c r="M21" s="29">
        <f>M14-M20</f>
        <v>156876</v>
      </c>
    </row>
    <row r="22" spans="1:13" ht="21.75" customHeight="1">
      <c r="A22" s="20" t="s">
        <v>33</v>
      </c>
      <c r="D22" s="23"/>
      <c r="E22" s="27"/>
      <c r="F22" s="27"/>
      <c r="G22" s="34">
        <v>-37911</v>
      </c>
      <c r="H22" s="29"/>
      <c r="I22" s="34">
        <v>-45632</v>
      </c>
      <c r="J22" s="29"/>
      <c r="K22" s="34">
        <v>-18904</v>
      </c>
      <c r="L22" s="29"/>
      <c r="M22" s="34">
        <v>-24938</v>
      </c>
    </row>
    <row r="23" spans="1:13" ht="21.75" customHeight="1">
      <c r="A23" s="19" t="s">
        <v>64</v>
      </c>
      <c r="D23" s="23"/>
      <c r="E23" s="27"/>
      <c r="F23" s="27"/>
      <c r="G23" s="29">
        <f>SUM(G21:G22)</f>
        <v>182844</v>
      </c>
      <c r="H23" s="29"/>
      <c r="I23" s="29">
        <f>SUM(I21:I22)</f>
        <v>163686</v>
      </c>
      <c r="J23" s="29"/>
      <c r="K23" s="29">
        <f>SUM(K21:K22)</f>
        <v>193668</v>
      </c>
      <c r="L23" s="29"/>
      <c r="M23" s="29">
        <f>SUM(M21:M22)</f>
        <v>131938</v>
      </c>
    </row>
    <row r="24" spans="1:13" ht="21.75" customHeight="1">
      <c r="A24" s="28" t="s">
        <v>132</v>
      </c>
      <c r="D24" s="23"/>
      <c r="E24" s="27">
        <v>8</v>
      </c>
      <c r="F24" s="27"/>
      <c r="G24" s="34">
        <v>-35923</v>
      </c>
      <c r="H24" s="29"/>
      <c r="I24" s="34">
        <v>-35094</v>
      </c>
      <c r="J24" s="29"/>
      <c r="K24" s="34">
        <v>-7912</v>
      </c>
      <c r="L24" s="29"/>
      <c r="M24" s="34">
        <v>-5624</v>
      </c>
    </row>
    <row r="25" spans="1:13" ht="21.75" customHeight="1">
      <c r="A25" s="11" t="s">
        <v>129</v>
      </c>
      <c r="D25" s="23"/>
      <c r="E25" s="27"/>
      <c r="F25" s="27"/>
      <c r="G25" s="40">
        <f>SUM(G23:G24)</f>
        <v>146921</v>
      </c>
      <c r="H25" s="29"/>
      <c r="I25" s="40">
        <f>SUM(I23:I24)</f>
        <v>128592</v>
      </c>
      <c r="J25" s="29"/>
      <c r="K25" s="40">
        <f>SUM(K23:K24)</f>
        <v>185756</v>
      </c>
      <c r="L25" s="29"/>
      <c r="M25" s="40">
        <f>SUM(M23:M24)</f>
        <v>126314</v>
      </c>
    </row>
    <row r="26" spans="1:13" ht="21.75" customHeight="1">
      <c r="A26" s="11"/>
      <c r="D26" s="23"/>
      <c r="E26" s="27"/>
      <c r="F26" s="27"/>
      <c r="G26" s="29"/>
      <c r="H26" s="29"/>
      <c r="I26" s="29"/>
      <c r="J26" s="29"/>
      <c r="K26" s="29"/>
      <c r="L26" s="29"/>
      <c r="M26" s="29"/>
    </row>
    <row r="27" spans="1:13" ht="21.75" customHeight="1">
      <c r="A27" s="11" t="s">
        <v>55</v>
      </c>
      <c r="D27" s="23"/>
      <c r="E27" s="27"/>
      <c r="F27" s="27"/>
      <c r="G27" s="29"/>
      <c r="H27" s="29"/>
      <c r="I27" s="29"/>
      <c r="J27" s="29"/>
      <c r="K27" s="29"/>
      <c r="L27" s="29"/>
      <c r="M27" s="29"/>
    </row>
    <row r="28" spans="1:13" ht="21.75" customHeight="1">
      <c r="A28" s="41" t="s">
        <v>81</v>
      </c>
      <c r="D28" s="23"/>
      <c r="E28" s="27"/>
      <c r="F28" s="27"/>
      <c r="G28" s="29"/>
      <c r="H28" s="29"/>
      <c r="I28" s="29"/>
      <c r="J28" s="29"/>
      <c r="K28" s="29"/>
      <c r="L28" s="29"/>
      <c r="M28" s="29"/>
    </row>
    <row r="29" spans="1:13" s="19" customFormat="1" ht="21.75" customHeight="1">
      <c r="A29" s="11" t="s">
        <v>82</v>
      </c>
      <c r="D29" s="42"/>
      <c r="E29" s="43"/>
      <c r="F29" s="43"/>
      <c r="G29" s="29"/>
      <c r="H29" s="29"/>
      <c r="I29" s="29"/>
      <c r="J29" s="29"/>
      <c r="K29" s="29"/>
      <c r="L29" s="29"/>
      <c r="M29" s="29"/>
    </row>
    <row r="30" spans="1:13" ht="21.75" customHeight="1">
      <c r="A30" s="28" t="s">
        <v>79</v>
      </c>
      <c r="D30" s="23"/>
      <c r="E30" s="27"/>
      <c r="F30" s="27"/>
      <c r="G30" s="20"/>
      <c r="I30" s="20"/>
      <c r="K30" s="20"/>
    </row>
    <row r="31" spans="1:13" ht="21.75" customHeight="1">
      <c r="A31" s="28" t="s">
        <v>80</v>
      </c>
      <c r="D31" s="23"/>
      <c r="E31" s="27"/>
      <c r="F31" s="27"/>
      <c r="G31" s="34">
        <v>56691</v>
      </c>
      <c r="H31" s="29"/>
      <c r="I31" s="34">
        <v>-1144</v>
      </c>
      <c r="J31" s="29"/>
      <c r="K31" s="34">
        <v>0</v>
      </c>
      <c r="L31" s="29"/>
      <c r="M31" s="34">
        <v>0</v>
      </c>
    </row>
    <row r="32" spans="1:13" ht="21.75" customHeight="1">
      <c r="A32" s="28" t="s">
        <v>78</v>
      </c>
      <c r="D32" s="23"/>
      <c r="E32" s="27"/>
      <c r="F32" s="27"/>
      <c r="G32" s="29"/>
      <c r="H32" s="29"/>
      <c r="I32" s="29"/>
      <c r="J32" s="29"/>
      <c r="K32" s="29"/>
      <c r="L32" s="29"/>
      <c r="M32" s="29"/>
    </row>
    <row r="33" spans="1:13" ht="21.75" customHeight="1">
      <c r="A33" s="11" t="s">
        <v>87</v>
      </c>
      <c r="D33" s="23"/>
      <c r="E33" s="27"/>
      <c r="F33" s="27"/>
      <c r="G33" s="34">
        <f>SUM(G29:G31)</f>
        <v>56691</v>
      </c>
      <c r="H33" s="29"/>
      <c r="I33" s="34">
        <f>SUM(I29:I31)</f>
        <v>-1144</v>
      </c>
      <c r="J33" s="29"/>
      <c r="K33" s="34">
        <f>SUM(K29:K31)</f>
        <v>0</v>
      </c>
      <c r="L33" s="29"/>
      <c r="M33" s="34">
        <f>SUM(M29:M31)</f>
        <v>0</v>
      </c>
    </row>
    <row r="34" spans="1:13" ht="21.75" customHeight="1">
      <c r="A34" s="41" t="s">
        <v>108</v>
      </c>
      <c r="D34" s="23"/>
      <c r="E34" s="27"/>
      <c r="F34" s="27"/>
      <c r="G34" s="29"/>
      <c r="H34" s="29"/>
      <c r="I34" s="29"/>
      <c r="J34" s="29"/>
      <c r="K34" s="29"/>
      <c r="L34" s="29"/>
      <c r="M34" s="29"/>
    </row>
    <row r="35" spans="1:13" ht="21.75" customHeight="1">
      <c r="A35" s="41" t="s">
        <v>109</v>
      </c>
      <c r="D35" s="23"/>
      <c r="E35" s="27"/>
      <c r="F35" s="27"/>
      <c r="G35" s="20"/>
      <c r="I35" s="20"/>
      <c r="K35" s="20"/>
    </row>
    <row r="36" spans="1:13" ht="21.75" customHeight="1">
      <c r="A36" s="28" t="s">
        <v>212</v>
      </c>
      <c r="D36" s="23"/>
      <c r="E36" s="27"/>
      <c r="F36" s="27"/>
      <c r="G36" s="29">
        <v>1973</v>
      </c>
      <c r="H36" s="29"/>
      <c r="I36" s="29">
        <v>-523</v>
      </c>
      <c r="J36" s="29"/>
      <c r="K36" s="29">
        <v>0</v>
      </c>
      <c r="L36" s="29"/>
      <c r="M36" s="29">
        <v>0</v>
      </c>
    </row>
    <row r="37" spans="1:13" ht="21.75" customHeight="1">
      <c r="A37" s="28" t="s">
        <v>213</v>
      </c>
      <c r="D37" s="23"/>
      <c r="E37" s="27"/>
      <c r="F37" s="27"/>
      <c r="G37" s="34">
        <v>-497</v>
      </c>
      <c r="H37" s="29"/>
      <c r="I37" s="34">
        <v>132</v>
      </c>
      <c r="J37" s="29"/>
      <c r="K37" s="34">
        <v>0</v>
      </c>
      <c r="L37" s="29"/>
      <c r="M37" s="34">
        <v>0</v>
      </c>
    </row>
    <row r="38" spans="1:13" ht="21.75" customHeight="1">
      <c r="A38" s="28" t="s">
        <v>108</v>
      </c>
      <c r="D38" s="23"/>
      <c r="E38" s="27"/>
      <c r="F38" s="27"/>
      <c r="G38" s="29"/>
      <c r="H38" s="29"/>
      <c r="I38" s="29"/>
      <c r="J38" s="29"/>
      <c r="K38" s="29"/>
      <c r="L38" s="29"/>
      <c r="M38" s="29"/>
    </row>
    <row r="39" spans="1:13" ht="21.75" customHeight="1">
      <c r="A39" s="28" t="s">
        <v>110</v>
      </c>
      <c r="D39" s="23"/>
      <c r="E39" s="27"/>
      <c r="F39" s="27"/>
      <c r="G39" s="34">
        <f>SUM(G36:G37)</f>
        <v>1476</v>
      </c>
      <c r="H39" s="29"/>
      <c r="I39" s="34">
        <f>SUM(I36:I37)</f>
        <v>-391</v>
      </c>
      <c r="J39" s="29"/>
      <c r="K39" s="34">
        <f>SUM(K36:K37)</f>
        <v>0</v>
      </c>
      <c r="L39" s="29"/>
      <c r="M39" s="34">
        <f>SUM(M36:M37)</f>
        <v>0</v>
      </c>
    </row>
    <row r="40" spans="1:13" ht="21.75" customHeight="1">
      <c r="A40" s="11" t="s">
        <v>130</v>
      </c>
      <c r="D40" s="23"/>
      <c r="E40" s="27"/>
      <c r="F40" s="27"/>
      <c r="G40" s="34">
        <f>SUM(G33,G39)</f>
        <v>58167</v>
      </c>
      <c r="H40" s="29"/>
      <c r="I40" s="34">
        <f>SUM(I33,I39)</f>
        <v>-1535</v>
      </c>
      <c r="J40" s="29"/>
      <c r="K40" s="34">
        <f>SUM(K33,K39)</f>
        <v>0</v>
      </c>
      <c r="L40" s="29"/>
      <c r="M40" s="34">
        <f>SUM(M33,M39)</f>
        <v>0</v>
      </c>
    </row>
    <row r="41" spans="1:13" ht="21.75" customHeight="1" thickBot="1">
      <c r="A41" s="11" t="s">
        <v>131</v>
      </c>
      <c r="D41" s="23"/>
      <c r="E41" s="27"/>
      <c r="F41" s="27"/>
      <c r="G41" s="44">
        <f>SUM(G25,G40)</f>
        <v>205088</v>
      </c>
      <c r="H41" s="29"/>
      <c r="I41" s="44">
        <f>SUM(I25,I40)</f>
        <v>127057</v>
      </c>
      <c r="J41" s="29"/>
      <c r="K41" s="44">
        <f>SUM(K25,K40)</f>
        <v>185756</v>
      </c>
      <c r="L41" s="29"/>
      <c r="M41" s="44">
        <f>SUM(M25,M40)</f>
        <v>126314</v>
      </c>
    </row>
    <row r="42" spans="1:13" ht="21.75" customHeight="1" thickTop="1">
      <c r="D42" s="23"/>
      <c r="E42" s="27"/>
      <c r="F42" s="27"/>
      <c r="G42" s="29"/>
      <c r="H42" s="29"/>
      <c r="I42" s="29"/>
      <c r="J42" s="29"/>
      <c r="K42" s="29"/>
      <c r="L42" s="29"/>
      <c r="M42" s="29"/>
    </row>
    <row r="43" spans="1:13" ht="21.75" customHeight="1">
      <c r="D43" s="23"/>
      <c r="E43" s="27"/>
      <c r="F43" s="27"/>
      <c r="G43" s="29"/>
      <c r="H43" s="29"/>
      <c r="I43" s="29"/>
      <c r="J43" s="29"/>
      <c r="K43" s="29"/>
      <c r="L43" s="29"/>
      <c r="M43" s="29"/>
    </row>
    <row r="44" spans="1:13" ht="21.75" customHeight="1">
      <c r="A44" s="20" t="str">
        <f>bs!$A$37</f>
        <v>The accompanying condensed notes to interim financial statements are an integral part of the financial statements.</v>
      </c>
      <c r="D44" s="23"/>
      <c r="E44" s="24"/>
      <c r="F44" s="24"/>
    </row>
    <row r="45" spans="1:13" ht="21.75" customHeight="1">
      <c r="M45" s="36" t="s">
        <v>128</v>
      </c>
    </row>
    <row r="46" spans="1:13" s="11" customFormat="1" ht="21.75" customHeight="1">
      <c r="A46" s="7" t="s">
        <v>96</v>
      </c>
      <c r="B46" s="7"/>
      <c r="C46" s="37"/>
      <c r="D46" s="37"/>
      <c r="E46" s="9"/>
      <c r="F46" s="9"/>
      <c r="G46" s="10"/>
      <c r="I46" s="10"/>
      <c r="K46" s="10"/>
    </row>
    <row r="47" spans="1:13" s="11" customFormat="1" ht="21.75" customHeight="1">
      <c r="A47" s="7" t="s">
        <v>207</v>
      </c>
      <c r="B47" s="7"/>
      <c r="C47" s="37"/>
      <c r="D47" s="37"/>
      <c r="E47" s="9"/>
      <c r="F47" s="9"/>
      <c r="G47" s="10"/>
      <c r="I47" s="10"/>
      <c r="K47" s="10"/>
    </row>
    <row r="48" spans="1:13" s="8" customFormat="1" ht="21.75" customHeight="1">
      <c r="A48" s="7" t="str">
        <f>A4</f>
        <v>For the three-month period ended 31 March 2026</v>
      </c>
      <c r="B48" s="7"/>
      <c r="C48" s="7"/>
      <c r="D48" s="7"/>
      <c r="G48" s="10"/>
      <c r="H48" s="11"/>
      <c r="I48" s="10"/>
      <c r="J48" s="11"/>
      <c r="K48" s="10"/>
      <c r="L48" s="11"/>
      <c r="M48" s="38"/>
    </row>
    <row r="49" spans="1:13" s="12" customFormat="1" ht="21.75" customHeight="1">
      <c r="D49" s="13"/>
      <c r="E49" s="13"/>
      <c r="G49" s="25"/>
      <c r="H49" s="20"/>
      <c r="I49" s="25"/>
      <c r="J49" s="20"/>
      <c r="K49" s="25"/>
      <c r="L49" s="20"/>
      <c r="M49" s="14" t="s">
        <v>127</v>
      </c>
    </row>
    <row r="50" spans="1:13" s="12" customFormat="1" ht="21.75" customHeight="1">
      <c r="D50" s="13"/>
      <c r="E50" s="13"/>
      <c r="G50" s="66" t="s">
        <v>69</v>
      </c>
      <c r="H50" s="66"/>
      <c r="I50" s="66"/>
      <c r="K50" s="66" t="s">
        <v>68</v>
      </c>
      <c r="L50" s="66"/>
      <c r="M50" s="66"/>
    </row>
    <row r="51" spans="1:13" s="12" customFormat="1" ht="21.75" customHeight="1">
      <c r="D51" s="13"/>
      <c r="E51" s="24"/>
      <c r="G51" s="15">
        <f>G7</f>
        <v>2026</v>
      </c>
      <c r="H51" s="17"/>
      <c r="I51" s="15">
        <f>I7</f>
        <v>2025</v>
      </c>
      <c r="J51" s="17"/>
      <c r="K51" s="15">
        <f>K7</f>
        <v>2026</v>
      </c>
      <c r="L51" s="17"/>
      <c r="M51" s="15">
        <f>M7</f>
        <v>2025</v>
      </c>
    </row>
    <row r="52" spans="1:13" ht="21.75" customHeight="1">
      <c r="A52" s="19" t="s">
        <v>148</v>
      </c>
      <c r="D52" s="23"/>
      <c r="E52" s="24"/>
      <c r="F52" s="24"/>
    </row>
    <row r="53" spans="1:13" ht="21.75" customHeight="1" thickBot="1">
      <c r="A53" s="20" t="s">
        <v>97</v>
      </c>
      <c r="D53" s="23"/>
      <c r="E53" s="24"/>
      <c r="F53" s="24"/>
      <c r="G53" s="29">
        <v>141398</v>
      </c>
      <c r="H53" s="32"/>
      <c r="I53" s="29">
        <v>120858</v>
      </c>
      <c r="J53" s="32"/>
      <c r="K53" s="44">
        <f>K41</f>
        <v>185756</v>
      </c>
      <c r="L53" s="32"/>
      <c r="M53" s="44">
        <f>M41</f>
        <v>126314</v>
      </c>
    </row>
    <row r="54" spans="1:13" ht="21.75" customHeight="1" thickTop="1">
      <c r="A54" s="20" t="s">
        <v>95</v>
      </c>
      <c r="D54" s="23"/>
      <c r="E54" s="27"/>
      <c r="F54" s="27"/>
      <c r="G54" s="29">
        <v>5523</v>
      </c>
      <c r="H54" s="29"/>
      <c r="I54" s="29">
        <v>7734</v>
      </c>
      <c r="J54" s="29"/>
      <c r="K54" s="29"/>
      <c r="L54" s="29"/>
      <c r="M54" s="29"/>
    </row>
    <row r="55" spans="1:13" ht="21.75" customHeight="1" thickBot="1">
      <c r="D55" s="23"/>
      <c r="E55" s="27"/>
      <c r="F55" s="27"/>
      <c r="G55" s="45">
        <f>SUM(G53:G54)</f>
        <v>146921</v>
      </c>
      <c r="H55" s="29"/>
      <c r="I55" s="45">
        <f>SUM(I53:I54)</f>
        <v>128592</v>
      </c>
      <c r="J55" s="29"/>
      <c r="K55" s="29"/>
      <c r="L55" s="29"/>
      <c r="M55" s="29"/>
    </row>
    <row r="56" spans="1:13" ht="21.75" customHeight="1" thickTop="1">
      <c r="D56" s="23"/>
      <c r="E56" s="27"/>
      <c r="F56" s="27"/>
      <c r="G56" s="46">
        <f>G55-G25</f>
        <v>0</v>
      </c>
      <c r="H56" s="39"/>
      <c r="I56" s="46">
        <f>I55-I25</f>
        <v>0</v>
      </c>
      <c r="J56" s="39"/>
      <c r="K56" s="39"/>
      <c r="L56" s="39"/>
      <c r="M56" s="39"/>
    </row>
    <row r="57" spans="1:13" ht="21.75" customHeight="1">
      <c r="A57" s="19" t="s">
        <v>98</v>
      </c>
      <c r="D57" s="23"/>
      <c r="E57" s="24"/>
      <c r="F57" s="24"/>
      <c r="G57" s="39"/>
      <c r="H57" s="39"/>
      <c r="I57" s="39"/>
      <c r="J57" s="39"/>
      <c r="K57" s="39"/>
      <c r="L57" s="39"/>
      <c r="M57" s="39"/>
    </row>
    <row r="58" spans="1:13" ht="21.75" customHeight="1" thickBot="1">
      <c r="A58" s="20" t="s">
        <v>97</v>
      </c>
      <c r="D58" s="23"/>
      <c r="E58" s="24"/>
      <c r="F58" s="24"/>
      <c r="G58" s="29">
        <v>196405</v>
      </c>
      <c r="H58" s="32"/>
      <c r="I58" s="29">
        <v>119482</v>
      </c>
      <c r="J58" s="32"/>
      <c r="K58" s="44">
        <f>SUM(K41)</f>
        <v>185756</v>
      </c>
      <c r="L58" s="32"/>
      <c r="M58" s="44">
        <f>SUM(M41)</f>
        <v>126314</v>
      </c>
    </row>
    <row r="59" spans="1:13" ht="21.75" customHeight="1" thickTop="1">
      <c r="A59" s="20" t="s">
        <v>95</v>
      </c>
      <c r="D59" s="23"/>
      <c r="E59" s="27"/>
      <c r="F59" s="27"/>
      <c r="G59" s="29">
        <v>8683</v>
      </c>
      <c r="H59" s="29"/>
      <c r="I59" s="29">
        <v>7575</v>
      </c>
      <c r="J59" s="29"/>
      <c r="K59" s="29"/>
      <c r="L59" s="29"/>
      <c r="M59" s="29"/>
    </row>
    <row r="60" spans="1:13" ht="21.75" customHeight="1" thickBot="1">
      <c r="D60" s="23"/>
      <c r="E60" s="27"/>
      <c r="F60" s="27"/>
      <c r="G60" s="45">
        <f>SUM(G58:G59)</f>
        <v>205088</v>
      </c>
      <c r="H60" s="29"/>
      <c r="I60" s="45">
        <f>SUM(I58:I59)</f>
        <v>127057</v>
      </c>
      <c r="J60" s="29"/>
      <c r="K60" s="29"/>
      <c r="L60" s="29"/>
      <c r="M60" s="29"/>
    </row>
    <row r="61" spans="1:13" ht="21.75" customHeight="1" thickTop="1">
      <c r="G61" s="47">
        <f>G60-G41</f>
        <v>0</v>
      </c>
      <c r="H61" s="29"/>
      <c r="I61" s="47">
        <f>I60-I41</f>
        <v>0</v>
      </c>
      <c r="J61" s="29"/>
      <c r="K61" s="29"/>
      <c r="L61" s="29"/>
      <c r="M61" s="29"/>
    </row>
    <row r="62" spans="1:13" ht="21.75" customHeight="1">
      <c r="G62" s="29"/>
      <c r="H62" s="29"/>
      <c r="I62" s="29"/>
      <c r="J62" s="29"/>
      <c r="K62" s="29"/>
      <c r="L62" s="29"/>
      <c r="M62" s="39" t="s">
        <v>150</v>
      </c>
    </row>
    <row r="63" spans="1:13" ht="21.75" customHeight="1">
      <c r="A63" s="19" t="s">
        <v>145</v>
      </c>
      <c r="G63" s="29"/>
      <c r="H63" s="29"/>
      <c r="I63" s="29"/>
      <c r="J63" s="29"/>
      <c r="K63" s="29"/>
      <c r="L63" s="29"/>
      <c r="M63" s="29"/>
    </row>
    <row r="64" spans="1:13" ht="21.75" customHeight="1">
      <c r="A64" s="20" t="s">
        <v>146</v>
      </c>
      <c r="D64" s="23"/>
      <c r="E64" s="24"/>
      <c r="F64" s="24"/>
      <c r="G64" s="32"/>
      <c r="H64" s="32"/>
      <c r="I64" s="32"/>
      <c r="J64" s="32"/>
      <c r="K64" s="32"/>
      <c r="M64" s="32"/>
    </row>
    <row r="65" spans="1:13" ht="21.75" customHeight="1" thickBot="1">
      <c r="A65" s="20" t="s">
        <v>147</v>
      </c>
      <c r="G65" s="48">
        <f>G53/bs!G82</f>
        <v>0.4330056652886235</v>
      </c>
      <c r="H65" s="29"/>
      <c r="I65" s="48">
        <f>I53/bs!I82</f>
        <v>0.3701056499770326</v>
      </c>
      <c r="J65" s="29"/>
      <c r="K65" s="48">
        <f>K53/bs!K82</f>
        <v>0.56884397488899097</v>
      </c>
      <c r="L65" s="29"/>
      <c r="M65" s="48">
        <f>M53/bs!M82</f>
        <v>0.38681365793905986</v>
      </c>
    </row>
    <row r="66" spans="1:13" ht="21.75" customHeight="1" thickTop="1"/>
    <row r="68" spans="1:13" ht="21.75" customHeight="1">
      <c r="A68" s="20" t="str">
        <f>bs!$A$37</f>
        <v>The accompanying condensed notes to interim financial statements are an integral part of the financial statements.</v>
      </c>
    </row>
    <row r="69" spans="1:13" ht="21.75" customHeight="1">
      <c r="G69" s="20"/>
    </row>
  </sheetData>
  <mergeCells count="4">
    <mergeCell ref="G50:I50"/>
    <mergeCell ref="K50:M50"/>
    <mergeCell ref="G6:I6"/>
    <mergeCell ref="K6:M6"/>
  </mergeCells>
  <pageMargins left="0.78740157480314965" right="0.39370078740157483" top="0.78740157480314965" bottom="0.39370078740157483" header="0.19685039370078741" footer="0.19685039370078741"/>
  <pageSetup paperSize="9" scale="70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8"/>
  <sheetViews>
    <sheetView showGridLines="0" view="pageBreakPreview" zoomScale="85" zoomScaleNormal="85" zoomScaleSheetLayoutView="85" workbookViewId="0">
      <selection activeCell="A2" sqref="A2"/>
    </sheetView>
  </sheetViews>
  <sheetFormatPr defaultColWidth="9.28515625" defaultRowHeight="21.75" customHeight="1"/>
  <cols>
    <col min="1" max="1" width="43.85546875" style="12" customWidth="1"/>
    <col min="2" max="2" width="6" style="49" customWidth="1"/>
    <col min="3" max="3" width="1.28515625" style="12" customWidth="1"/>
    <col min="4" max="4" width="18.42578125" style="12" customWidth="1"/>
    <col min="5" max="5" width="1.5703125" style="12" customWidth="1"/>
    <col min="6" max="6" width="18.42578125" style="12" customWidth="1"/>
    <col min="7" max="7" width="1.5703125" style="12" customWidth="1"/>
    <col min="8" max="8" width="18.42578125" style="12" customWidth="1"/>
    <col min="9" max="9" width="1.5703125" style="12" customWidth="1"/>
    <col min="10" max="10" width="18.42578125" style="12" customWidth="1"/>
    <col min="11" max="11" width="1.5703125" style="12" customWidth="1"/>
    <col min="12" max="12" width="18.42578125" style="12" customWidth="1"/>
    <col min="13" max="13" width="1.5703125" style="12" customWidth="1"/>
    <col min="14" max="14" width="21.5703125" style="12" customWidth="1"/>
    <col min="15" max="15" width="1.5703125" style="12" customWidth="1"/>
    <col min="16" max="16" width="21.5703125" style="12" customWidth="1"/>
    <col min="17" max="17" width="1.5703125" style="12" customWidth="1"/>
    <col min="18" max="18" width="21.5703125" style="12" customWidth="1"/>
    <col min="19" max="19" width="1.5703125" style="12" customWidth="1"/>
    <col min="20" max="20" width="21.5703125" style="12" customWidth="1"/>
    <col min="21" max="21" width="1.5703125" style="12" customWidth="1"/>
    <col min="22" max="16384" width="9.28515625" style="12"/>
  </cols>
  <sheetData>
    <row r="1" spans="1:32" ht="21.75" customHeight="1">
      <c r="N1" s="50"/>
      <c r="T1" s="50" t="s">
        <v>128</v>
      </c>
    </row>
    <row r="2" spans="1:32" s="11" customFormat="1" ht="21.75" customHeight="1">
      <c r="A2" s="7" t="s">
        <v>96</v>
      </c>
      <c r="B2" s="24"/>
      <c r="C2" s="7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32" s="8" customFormat="1" ht="21.75" customHeight="1">
      <c r="A3" s="7" t="s">
        <v>208</v>
      </c>
      <c r="B3" s="49"/>
      <c r="C3" s="7"/>
    </row>
    <row r="4" spans="1:32" s="8" customFormat="1" ht="21.75" customHeight="1">
      <c r="A4" s="7" t="str">
        <f>pl!A4</f>
        <v>For the three-month period ended 31 March 2026</v>
      </c>
      <c r="B4" s="4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32" ht="21.75" customHeight="1">
      <c r="B5" s="51"/>
      <c r="C5" s="52"/>
      <c r="L5" s="14"/>
      <c r="M5" s="14"/>
      <c r="N5" s="14"/>
      <c r="O5" s="14"/>
      <c r="P5" s="14"/>
      <c r="Q5" s="14"/>
      <c r="R5" s="14"/>
      <c r="S5" s="14"/>
      <c r="T5" s="14" t="s">
        <v>127</v>
      </c>
    </row>
    <row r="6" spans="1:32" ht="21.75" customHeight="1">
      <c r="B6" s="51"/>
      <c r="C6" s="52"/>
      <c r="D6" s="68" t="s">
        <v>69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32" ht="21.75" customHeight="1">
      <c r="B7" s="51"/>
      <c r="C7" s="52"/>
      <c r="D7" s="69" t="s">
        <v>94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53"/>
      <c r="R7" s="53"/>
      <c r="S7" s="53"/>
      <c r="T7" s="53"/>
    </row>
    <row r="8" spans="1:32" ht="21.75" customHeight="1">
      <c r="B8" s="51"/>
      <c r="C8" s="52"/>
      <c r="L8" s="14"/>
      <c r="M8" s="14"/>
      <c r="N8" s="54" t="s">
        <v>73</v>
      </c>
      <c r="O8" s="14"/>
      <c r="P8" s="14"/>
      <c r="Q8" s="14"/>
      <c r="R8" s="54"/>
      <c r="S8" s="14"/>
      <c r="T8" s="14"/>
    </row>
    <row r="9" spans="1:32" ht="21.75" customHeight="1">
      <c r="B9" s="51"/>
      <c r="C9" s="52"/>
      <c r="L9" s="14"/>
      <c r="M9" s="14"/>
      <c r="N9" s="55" t="s">
        <v>72</v>
      </c>
      <c r="O9" s="14"/>
      <c r="P9" s="14"/>
      <c r="Q9" s="14"/>
      <c r="R9" s="14"/>
      <c r="S9" s="14"/>
      <c r="T9" s="14"/>
    </row>
    <row r="10" spans="1:32" ht="21.75" customHeight="1">
      <c r="B10" s="51"/>
      <c r="C10" s="52"/>
      <c r="H10" s="13"/>
      <c r="L10" s="14"/>
      <c r="M10" s="14"/>
      <c r="N10" s="56" t="s">
        <v>74</v>
      </c>
      <c r="O10" s="14"/>
      <c r="P10" s="14"/>
      <c r="Q10" s="14"/>
      <c r="R10" s="14"/>
      <c r="S10" s="14"/>
      <c r="T10" s="14"/>
    </row>
    <row r="11" spans="1:32" ht="21.75" customHeight="1">
      <c r="B11" s="51"/>
      <c r="C11" s="52"/>
      <c r="H11" s="13"/>
      <c r="L11" s="14"/>
      <c r="M11" s="14"/>
      <c r="N11" s="54" t="s">
        <v>77</v>
      </c>
      <c r="O11" s="14"/>
      <c r="P11" s="14"/>
      <c r="Q11" s="14"/>
      <c r="R11" s="54" t="s">
        <v>102</v>
      </c>
      <c r="S11" s="14"/>
      <c r="T11" s="14"/>
    </row>
    <row r="12" spans="1:32" s="13" customFormat="1" ht="21.75" customHeight="1">
      <c r="B12" s="49"/>
      <c r="D12" s="54" t="s">
        <v>63</v>
      </c>
      <c r="H12" s="13" t="s">
        <v>219</v>
      </c>
      <c r="J12" s="67" t="s">
        <v>44</v>
      </c>
      <c r="K12" s="67"/>
      <c r="L12" s="67"/>
      <c r="M12" s="54"/>
      <c r="N12" s="13" t="s">
        <v>75</v>
      </c>
      <c r="O12" s="54"/>
      <c r="P12" s="13" t="s">
        <v>99</v>
      </c>
      <c r="Q12" s="54"/>
      <c r="R12" s="13" t="s">
        <v>103</v>
      </c>
      <c r="S12" s="54"/>
    </row>
    <row r="13" spans="1:32" s="13" customFormat="1" ht="21.75" customHeight="1">
      <c r="B13" s="49"/>
      <c r="D13" s="54" t="s">
        <v>65</v>
      </c>
      <c r="F13" s="54" t="s">
        <v>45</v>
      </c>
      <c r="H13" s="54" t="s">
        <v>125</v>
      </c>
      <c r="J13" s="54" t="s">
        <v>46</v>
      </c>
      <c r="K13" s="54"/>
      <c r="L13" s="54"/>
      <c r="M13" s="54"/>
      <c r="N13" s="54" t="s">
        <v>70</v>
      </c>
      <c r="O13" s="54"/>
      <c r="P13" s="54" t="s">
        <v>100</v>
      </c>
      <c r="Q13" s="54"/>
      <c r="R13" s="54" t="s">
        <v>104</v>
      </c>
      <c r="S13" s="54"/>
      <c r="T13" s="54"/>
    </row>
    <row r="14" spans="1:32" s="13" customFormat="1" ht="21.75" customHeight="1">
      <c r="B14" s="49"/>
      <c r="D14" s="55" t="s">
        <v>47</v>
      </c>
      <c r="F14" s="15" t="s">
        <v>48</v>
      </c>
      <c r="H14" s="15" t="s">
        <v>124</v>
      </c>
      <c r="J14" s="55" t="s">
        <v>172</v>
      </c>
      <c r="L14" s="55" t="s">
        <v>49</v>
      </c>
      <c r="M14" s="39"/>
      <c r="N14" s="55" t="s">
        <v>76</v>
      </c>
      <c r="O14" s="39"/>
      <c r="P14" s="55" t="s">
        <v>101</v>
      </c>
      <c r="Q14" s="39"/>
      <c r="R14" s="55" t="s">
        <v>105</v>
      </c>
      <c r="S14" s="39"/>
      <c r="T14" s="55" t="s">
        <v>50</v>
      </c>
    </row>
    <row r="15" spans="1:32" ht="21.75" customHeight="1">
      <c r="A15" s="7" t="s">
        <v>174</v>
      </c>
      <c r="D15" s="29">
        <v>326550</v>
      </c>
      <c r="E15" s="29"/>
      <c r="F15" s="29">
        <v>1026969</v>
      </c>
      <c r="G15" s="29"/>
      <c r="H15" s="29">
        <v>-66458</v>
      </c>
      <c r="I15" s="29"/>
      <c r="J15" s="29">
        <v>32655</v>
      </c>
      <c r="K15" s="29"/>
      <c r="L15" s="29">
        <v>1786883</v>
      </c>
      <c r="M15" s="29"/>
      <c r="N15" s="29">
        <v>-272599</v>
      </c>
      <c r="O15" s="29"/>
      <c r="P15" s="57">
        <f>SUM(D15:N15)</f>
        <v>2834000</v>
      </c>
      <c r="Q15" s="29"/>
      <c r="R15" s="29">
        <v>95579</v>
      </c>
      <c r="S15" s="29"/>
      <c r="T15" s="57">
        <f t="shared" ref="T15:T22" si="0">SUM(P15:R15)</f>
        <v>2929579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ht="21.75" customHeight="1">
      <c r="A16" s="12" t="s">
        <v>129</v>
      </c>
      <c r="D16" s="57">
        <v>0</v>
      </c>
      <c r="E16" s="29"/>
      <c r="F16" s="57">
        <v>0</v>
      </c>
      <c r="G16" s="57"/>
      <c r="H16" s="57">
        <v>0</v>
      </c>
      <c r="I16" s="57"/>
      <c r="J16" s="57">
        <v>0</v>
      </c>
      <c r="K16" s="39"/>
      <c r="L16" s="57">
        <f>SUM(pl!I53)</f>
        <v>120858</v>
      </c>
      <c r="M16" s="29"/>
      <c r="N16" s="57">
        <v>0</v>
      </c>
      <c r="O16" s="29"/>
      <c r="P16" s="57">
        <f>SUM(D16:N16)</f>
        <v>120858</v>
      </c>
      <c r="Q16" s="29"/>
      <c r="R16" s="57">
        <f>SUM(pl!I54)</f>
        <v>7734</v>
      </c>
      <c r="S16" s="29"/>
      <c r="T16" s="57">
        <f t="shared" si="0"/>
        <v>128592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ht="21.75" customHeight="1">
      <c r="A17" s="12" t="s">
        <v>130</v>
      </c>
      <c r="D17" s="58">
        <v>0</v>
      </c>
      <c r="E17" s="29"/>
      <c r="F17" s="58">
        <v>0</v>
      </c>
      <c r="G17" s="57"/>
      <c r="H17" s="58">
        <v>0</v>
      </c>
      <c r="I17" s="57"/>
      <c r="J17" s="58">
        <v>0</v>
      </c>
      <c r="K17" s="39"/>
      <c r="L17" s="58">
        <v>-391</v>
      </c>
      <c r="M17" s="29"/>
      <c r="N17" s="58">
        <v>-985</v>
      </c>
      <c r="O17" s="29"/>
      <c r="P17" s="58">
        <f>SUM(D17:N17)</f>
        <v>-1376</v>
      </c>
      <c r="Q17" s="29"/>
      <c r="R17" s="58">
        <f>pl!I59-pl!I54</f>
        <v>-159</v>
      </c>
      <c r="S17" s="29"/>
      <c r="T17" s="58">
        <f t="shared" si="0"/>
        <v>-1535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ht="21.75" customHeight="1">
      <c r="A18" s="12" t="s">
        <v>131</v>
      </c>
      <c r="D18" s="59">
        <f>SUM(D16:D17)</f>
        <v>0</v>
      </c>
      <c r="E18" s="29"/>
      <c r="F18" s="59">
        <f>SUM(F16:F17)</f>
        <v>0</v>
      </c>
      <c r="G18" s="29"/>
      <c r="H18" s="59">
        <f>SUM(H16:H17)</f>
        <v>0</v>
      </c>
      <c r="I18" s="29"/>
      <c r="J18" s="59">
        <f>SUM(J16:J17)</f>
        <v>0</v>
      </c>
      <c r="K18" s="29"/>
      <c r="L18" s="59">
        <f>SUM(L16:L17)</f>
        <v>120467</v>
      </c>
      <c r="M18" s="29"/>
      <c r="N18" s="59">
        <f>SUM(N16:N17)</f>
        <v>-985</v>
      </c>
      <c r="O18" s="29"/>
      <c r="P18" s="59">
        <f>SUM(D18:N18)</f>
        <v>119482</v>
      </c>
      <c r="Q18" s="29"/>
      <c r="R18" s="59">
        <f>SUM(R16:R17)</f>
        <v>7575</v>
      </c>
      <c r="S18" s="29"/>
      <c r="T18" s="59">
        <f t="shared" si="0"/>
        <v>127057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ht="21.75" customHeight="1">
      <c r="A19" s="12" t="s">
        <v>161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ht="21.75" customHeight="1">
      <c r="A20" s="12" t="s">
        <v>162</v>
      </c>
      <c r="D20" s="29">
        <v>0</v>
      </c>
      <c r="E20" s="29"/>
      <c r="F20" s="29">
        <v>0</v>
      </c>
      <c r="G20" s="29"/>
      <c r="H20" s="29">
        <v>0</v>
      </c>
      <c r="I20" s="29"/>
      <c r="J20" s="29">
        <v>0</v>
      </c>
      <c r="K20" s="29"/>
      <c r="L20" s="29">
        <v>0</v>
      </c>
      <c r="M20" s="29"/>
      <c r="N20" s="29">
        <v>0</v>
      </c>
      <c r="O20" s="29"/>
      <c r="P20" s="29">
        <v>0</v>
      </c>
      <c r="Q20" s="29"/>
      <c r="R20" s="29">
        <v>-5080</v>
      </c>
      <c r="S20" s="29"/>
      <c r="T20" s="29">
        <f t="shared" ref="T20" si="1">SUM(P20:R20)</f>
        <v>-5080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ht="21.75" customHeight="1">
      <c r="A21" s="12" t="s">
        <v>164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ht="21.75" customHeight="1">
      <c r="A22" s="12" t="s">
        <v>140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>
        <f t="shared" si="0"/>
        <v>0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ht="21.75" customHeight="1">
      <c r="A23" s="12" t="s">
        <v>151</v>
      </c>
      <c r="D23" s="34">
        <v>0</v>
      </c>
      <c r="E23" s="29"/>
      <c r="F23" s="34">
        <v>0</v>
      </c>
      <c r="G23" s="29"/>
      <c r="H23" s="34">
        <v>0</v>
      </c>
      <c r="I23" s="29"/>
      <c r="J23" s="34">
        <v>0</v>
      </c>
      <c r="K23" s="29"/>
      <c r="L23" s="34">
        <v>-3063</v>
      </c>
      <c r="M23" s="29"/>
      <c r="N23" s="34">
        <v>0</v>
      </c>
      <c r="O23" s="29"/>
      <c r="P23" s="58">
        <f>SUM(D23:N23)</f>
        <v>-3063</v>
      </c>
      <c r="Q23" s="29"/>
      <c r="R23" s="34">
        <v>0</v>
      </c>
      <c r="S23" s="29"/>
      <c r="T23" s="58">
        <f t="shared" ref="T23" si="2">SUM(P23:R23)</f>
        <v>-3063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ht="21.75" customHeight="1" thickBot="1">
      <c r="A24" s="7" t="s">
        <v>175</v>
      </c>
      <c r="D24" s="44">
        <f>SUM(D15:D15,D18:D23)</f>
        <v>326550</v>
      </c>
      <c r="E24" s="29"/>
      <c r="F24" s="44">
        <f>SUM(F15:F15,F18:F23)</f>
        <v>1026969</v>
      </c>
      <c r="G24" s="29"/>
      <c r="H24" s="44">
        <f>SUM(H15:H15,H18:H23)</f>
        <v>-66458</v>
      </c>
      <c r="I24" s="29"/>
      <c r="J24" s="44">
        <f>SUM(J15:J15,J18:J23)</f>
        <v>32655</v>
      </c>
      <c r="K24" s="29"/>
      <c r="L24" s="44">
        <f>SUM(L15:L15,L18:L23)</f>
        <v>1904287</v>
      </c>
      <c r="M24" s="29"/>
      <c r="N24" s="44">
        <f>SUM(N15:N15,N18:N23)</f>
        <v>-273584</v>
      </c>
      <c r="O24" s="29"/>
      <c r="P24" s="44">
        <f>SUM(P15:P15,P18:P23)</f>
        <v>2950419</v>
      </c>
      <c r="Q24" s="29"/>
      <c r="R24" s="44">
        <f>SUM(R15:R15,R18:R23)</f>
        <v>98074</v>
      </c>
      <c r="S24" s="29"/>
      <c r="T24" s="44">
        <f>SUM(T15:T15,T18:T23)</f>
        <v>3048493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ht="21.6" customHeight="1" thickTop="1">
      <c r="D25" s="29"/>
      <c r="E25" s="29"/>
      <c r="F25" s="29"/>
      <c r="G25" s="29"/>
      <c r="H25" s="29"/>
      <c r="I25" s="29"/>
      <c r="J25" s="29"/>
      <c r="K25" s="29"/>
      <c r="L25" s="60"/>
      <c r="M25" s="29"/>
      <c r="N25" s="60"/>
      <c r="O25" s="29"/>
      <c r="P25" s="29"/>
      <c r="Q25" s="29"/>
      <c r="S25" s="29"/>
      <c r="T25" s="29"/>
    </row>
    <row r="26" spans="1:32" ht="21.75" customHeight="1">
      <c r="A26" s="7" t="s">
        <v>193</v>
      </c>
      <c r="D26" s="29">
        <v>326550</v>
      </c>
      <c r="E26" s="29"/>
      <c r="F26" s="29">
        <v>1026969</v>
      </c>
      <c r="G26" s="29"/>
      <c r="H26" s="29">
        <v>-66458</v>
      </c>
      <c r="I26" s="29"/>
      <c r="J26" s="29">
        <v>32655</v>
      </c>
      <c r="K26" s="29"/>
      <c r="L26" s="29">
        <v>2125360</v>
      </c>
      <c r="M26" s="29"/>
      <c r="N26" s="29">
        <v>-542875</v>
      </c>
      <c r="O26" s="29"/>
      <c r="P26" s="29">
        <f t="shared" ref="P26:P27" si="3">SUM(D26:N26)</f>
        <v>2902201</v>
      </c>
      <c r="Q26" s="29"/>
      <c r="R26" s="29">
        <v>103855</v>
      </c>
      <c r="S26" s="29"/>
      <c r="T26" s="29">
        <f t="shared" ref="T26:T31" si="4">SUM(P26:R26)</f>
        <v>3006056</v>
      </c>
    </row>
    <row r="27" spans="1:32" ht="21.75" customHeight="1">
      <c r="A27" s="12" t="s">
        <v>129</v>
      </c>
      <c r="D27" s="57">
        <v>0</v>
      </c>
      <c r="E27" s="29"/>
      <c r="F27" s="57">
        <v>0</v>
      </c>
      <c r="G27" s="57"/>
      <c r="H27" s="57">
        <v>0</v>
      </c>
      <c r="I27" s="57"/>
      <c r="J27" s="57">
        <v>0</v>
      </c>
      <c r="K27" s="39"/>
      <c r="L27" s="57">
        <f>SUM(pl!G53)</f>
        <v>141398</v>
      </c>
      <c r="M27" s="29"/>
      <c r="N27" s="57">
        <v>0</v>
      </c>
      <c r="O27" s="29"/>
      <c r="P27" s="57">
        <f t="shared" si="3"/>
        <v>141398</v>
      </c>
      <c r="Q27" s="29"/>
      <c r="R27" s="57">
        <f>SUM(pl!G54)</f>
        <v>5523</v>
      </c>
      <c r="S27" s="29"/>
      <c r="T27" s="57">
        <f t="shared" si="4"/>
        <v>146921</v>
      </c>
    </row>
    <row r="28" spans="1:32" ht="21.75" customHeight="1">
      <c r="A28" s="12" t="s">
        <v>130</v>
      </c>
      <c r="D28" s="58">
        <v>0</v>
      </c>
      <c r="E28" s="29"/>
      <c r="F28" s="58">
        <v>0</v>
      </c>
      <c r="G28" s="57"/>
      <c r="H28" s="58">
        <v>0</v>
      </c>
      <c r="I28" s="57"/>
      <c r="J28" s="58">
        <v>0</v>
      </c>
      <c r="K28" s="39"/>
      <c r="L28" s="58">
        <v>1431</v>
      </c>
      <c r="M28" s="29"/>
      <c r="N28" s="58">
        <v>53576</v>
      </c>
      <c r="O28" s="29"/>
      <c r="P28" s="58">
        <f>SUM(D28:N28)</f>
        <v>55007</v>
      </c>
      <c r="Q28" s="29"/>
      <c r="R28" s="58">
        <f>pl!G59-pl!G54</f>
        <v>3160</v>
      </c>
      <c r="S28" s="29"/>
      <c r="T28" s="58">
        <f t="shared" si="4"/>
        <v>58167</v>
      </c>
    </row>
    <row r="29" spans="1:32" ht="21.75" customHeight="1">
      <c r="A29" s="12" t="s">
        <v>131</v>
      </c>
      <c r="D29" s="29">
        <f>SUM(D27:D28)</f>
        <v>0</v>
      </c>
      <c r="E29" s="29"/>
      <c r="F29" s="29">
        <f>SUM(F27:F28)</f>
        <v>0</v>
      </c>
      <c r="G29" s="29"/>
      <c r="H29" s="29">
        <f>SUM(H27:H28)</f>
        <v>0</v>
      </c>
      <c r="I29" s="29"/>
      <c r="J29" s="29">
        <f>SUM(J27:J28)</f>
        <v>0</v>
      </c>
      <c r="K29" s="29"/>
      <c r="L29" s="29">
        <f>SUM(L27:L28)</f>
        <v>142829</v>
      </c>
      <c r="M29" s="29"/>
      <c r="N29" s="29">
        <f>SUM(N27:N28)</f>
        <v>53576</v>
      </c>
      <c r="O29" s="29"/>
      <c r="P29" s="29">
        <f>SUM(D29:N29)</f>
        <v>196405</v>
      </c>
      <c r="Q29" s="29"/>
      <c r="R29" s="29">
        <f>SUM(R27:R28)</f>
        <v>8683</v>
      </c>
      <c r="S29" s="29"/>
      <c r="T29" s="29">
        <f t="shared" si="4"/>
        <v>205088</v>
      </c>
    </row>
    <row r="30" spans="1:32" ht="21.75" customHeight="1">
      <c r="A30" s="12" t="s">
        <v>161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32" ht="21.75" customHeight="1">
      <c r="A31" s="12" t="s">
        <v>162</v>
      </c>
      <c r="D31" s="29">
        <v>0</v>
      </c>
      <c r="E31" s="29"/>
      <c r="F31" s="29">
        <v>0</v>
      </c>
      <c r="G31" s="29"/>
      <c r="H31" s="29">
        <v>0</v>
      </c>
      <c r="I31" s="29"/>
      <c r="J31" s="29">
        <v>0</v>
      </c>
      <c r="K31" s="29"/>
      <c r="L31" s="29">
        <v>0</v>
      </c>
      <c r="M31" s="29"/>
      <c r="N31" s="29">
        <v>0</v>
      </c>
      <c r="O31" s="29"/>
      <c r="P31" s="29">
        <v>0</v>
      </c>
      <c r="Q31" s="29"/>
      <c r="R31" s="29">
        <v>-9751</v>
      </c>
      <c r="S31" s="29"/>
      <c r="T31" s="29">
        <f t="shared" si="4"/>
        <v>-9751</v>
      </c>
    </row>
    <row r="32" spans="1:32" ht="21.75" customHeight="1">
      <c r="A32" s="12" t="s">
        <v>164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57"/>
      <c r="Q32" s="29"/>
      <c r="R32" s="29"/>
      <c r="S32" s="29"/>
      <c r="T32" s="57"/>
    </row>
    <row r="33" spans="1:20" ht="21.75" customHeight="1">
      <c r="A33" s="12" t="s">
        <v>140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57"/>
      <c r="Q33" s="29"/>
      <c r="R33" s="29"/>
      <c r="S33" s="29"/>
      <c r="T33" s="57"/>
    </row>
    <row r="34" spans="1:20" ht="21.75" customHeight="1">
      <c r="A34" s="12" t="s">
        <v>151</v>
      </c>
      <c r="D34" s="29">
        <v>0</v>
      </c>
      <c r="E34" s="29"/>
      <c r="F34" s="29">
        <v>0</v>
      </c>
      <c r="G34" s="29"/>
      <c r="H34" s="29">
        <v>0</v>
      </c>
      <c r="I34" s="29"/>
      <c r="J34" s="29">
        <v>0</v>
      </c>
      <c r="K34" s="29"/>
      <c r="L34" s="29">
        <v>-1492</v>
      </c>
      <c r="M34" s="29"/>
      <c r="N34" s="29">
        <v>0</v>
      </c>
      <c r="O34" s="29"/>
      <c r="P34" s="29">
        <f>SUM(D34:N34)</f>
        <v>-1492</v>
      </c>
      <c r="Q34" s="29"/>
      <c r="R34" s="29">
        <v>0</v>
      </c>
      <c r="S34" s="29"/>
      <c r="T34" s="57">
        <f t="shared" ref="T34" si="5">SUM(P34:R34)</f>
        <v>-1492</v>
      </c>
    </row>
    <row r="35" spans="1:20" ht="21.75" customHeight="1" thickBot="1">
      <c r="A35" s="7" t="s">
        <v>194</v>
      </c>
      <c r="D35" s="45">
        <f>SUM(D26,D29:D34)</f>
        <v>326550</v>
      </c>
      <c r="E35" s="29"/>
      <c r="F35" s="45">
        <f>SUM(F26,F29:F34)</f>
        <v>1026969</v>
      </c>
      <c r="G35" s="29"/>
      <c r="H35" s="45">
        <f>SUM(H26,H29:H34)</f>
        <v>-66458</v>
      </c>
      <c r="I35" s="29"/>
      <c r="J35" s="45">
        <f>SUM(J26,J29:J34)</f>
        <v>32655</v>
      </c>
      <c r="K35" s="29"/>
      <c r="L35" s="45">
        <f>SUM(L26,L29:L34)</f>
        <v>2266697</v>
      </c>
      <c r="M35" s="29"/>
      <c r="N35" s="45">
        <f>SUM(N26,N29:N34)</f>
        <v>-489299</v>
      </c>
      <c r="O35" s="29"/>
      <c r="P35" s="45">
        <f>SUM(P26,P29:P34)</f>
        <v>3097114</v>
      </c>
      <c r="Q35" s="29"/>
      <c r="R35" s="45">
        <f>SUM(R26,R29:R34)</f>
        <v>102787</v>
      </c>
      <c r="S35" s="29"/>
      <c r="T35" s="45">
        <f>SUM(T26,T29:T34)</f>
        <v>3199901</v>
      </c>
    </row>
    <row r="36" spans="1:20" ht="21.75" customHeight="1" thickTop="1">
      <c r="D36" s="25">
        <f>D26-bs!I82</f>
        <v>0</v>
      </c>
      <c r="F36" s="25">
        <f>F26-bs!I83</f>
        <v>0</v>
      </c>
      <c r="H36" s="25">
        <f>H26-bs!I84</f>
        <v>0</v>
      </c>
      <c r="J36" s="25">
        <f>J26-bs!I86</f>
        <v>0</v>
      </c>
      <c r="L36" s="25">
        <f>L26-bs!I87</f>
        <v>0</v>
      </c>
      <c r="N36" s="25">
        <f>N26-bs!I88</f>
        <v>0</v>
      </c>
      <c r="P36" s="25">
        <f>P26-bs!I89</f>
        <v>0</v>
      </c>
      <c r="R36" s="25">
        <f>R26-bs!I90</f>
        <v>0</v>
      </c>
      <c r="T36" s="25">
        <f>T26-bs!I91</f>
        <v>0</v>
      </c>
    </row>
    <row r="37" spans="1:20" ht="21.75" customHeight="1">
      <c r="D37" s="25">
        <f>D35-bs!G82</f>
        <v>0</v>
      </c>
      <c r="F37" s="25">
        <f>F35-bs!G83</f>
        <v>0</v>
      </c>
      <c r="H37" s="25">
        <f>H35-bs!G84</f>
        <v>0</v>
      </c>
      <c r="J37" s="25">
        <f>J35-bs!G86</f>
        <v>0</v>
      </c>
      <c r="L37" s="25">
        <f>L35-bs!G87</f>
        <v>0</v>
      </c>
      <c r="N37" s="25">
        <f>N35-bs!G88</f>
        <v>0</v>
      </c>
      <c r="P37" s="25">
        <f>P35-bs!G89</f>
        <v>0</v>
      </c>
      <c r="R37" s="25">
        <f>R35-bs!G90</f>
        <v>0</v>
      </c>
      <c r="T37" s="25">
        <f>T35-bs!G91</f>
        <v>0</v>
      </c>
    </row>
    <row r="38" spans="1:20" ht="21.75" customHeight="1">
      <c r="A38" s="20" t="str">
        <f>bs!$A$37</f>
        <v>The accompanying condensed notes to interim financial statements are an integral part of the financial statements.</v>
      </c>
      <c r="B38" s="20"/>
      <c r="C38" s="20"/>
      <c r="D38" s="24"/>
      <c r="E38" s="24"/>
      <c r="F38" s="24"/>
      <c r="G38" s="24"/>
      <c r="H38" s="24"/>
      <c r="I38" s="24"/>
      <c r="J38" s="24"/>
    </row>
  </sheetData>
  <mergeCells count="3">
    <mergeCell ref="J12:L12"/>
    <mergeCell ref="D6:T6"/>
    <mergeCell ref="D7:P7"/>
  </mergeCells>
  <pageMargins left="0.59055118110236227" right="0.39370078740157483" top="0.98425196850393704" bottom="0.39370078740157483" header="0.19685039370078741" footer="0.19685039370078741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3"/>
  <sheetViews>
    <sheetView showGridLines="0" view="pageBreakPreview" zoomScale="85" zoomScaleNormal="85" zoomScaleSheetLayoutView="85" workbookViewId="0">
      <selection activeCell="A2" sqref="A2"/>
    </sheetView>
  </sheetViews>
  <sheetFormatPr defaultColWidth="9.28515625" defaultRowHeight="21" customHeight="1"/>
  <cols>
    <col min="1" max="1" width="37.5703125" style="12" customWidth="1"/>
    <col min="2" max="2" width="9.7109375" style="49" customWidth="1"/>
    <col min="3" max="3" width="1.28515625" style="12" customWidth="1"/>
    <col min="4" max="4" width="19.28515625" style="12" customWidth="1"/>
    <col min="5" max="5" width="1.5703125" style="12" customWidth="1"/>
    <col min="6" max="6" width="20.28515625" style="12" customWidth="1"/>
    <col min="7" max="7" width="1.5703125" style="12" customWidth="1"/>
    <col min="8" max="8" width="20.5703125" style="12" customWidth="1"/>
    <col min="9" max="9" width="1.5703125" style="12" customWidth="1"/>
    <col min="10" max="10" width="20" style="12" customWidth="1"/>
    <col min="11" max="11" width="1.5703125" style="12" customWidth="1"/>
    <col min="12" max="12" width="21" style="12" customWidth="1"/>
    <col min="13" max="13" width="1.5703125" style="12" customWidth="1"/>
    <col min="14" max="16384" width="9.28515625" style="12"/>
  </cols>
  <sheetData>
    <row r="1" spans="1:19" ht="21" customHeight="1">
      <c r="L1" s="50" t="s">
        <v>128</v>
      </c>
    </row>
    <row r="2" spans="1:19" s="11" customFormat="1" ht="21" customHeight="1">
      <c r="A2" s="7" t="s">
        <v>96</v>
      </c>
      <c r="B2" s="24"/>
      <c r="C2" s="7"/>
      <c r="D2" s="19"/>
      <c r="E2" s="19"/>
      <c r="F2" s="19"/>
      <c r="G2" s="19"/>
      <c r="H2" s="19"/>
      <c r="I2" s="19"/>
      <c r="J2" s="19"/>
      <c r="K2" s="19"/>
      <c r="L2" s="19"/>
    </row>
    <row r="3" spans="1:19" s="8" customFormat="1" ht="21" customHeight="1">
      <c r="A3" s="7" t="s">
        <v>209</v>
      </c>
      <c r="B3" s="49"/>
      <c r="C3" s="7"/>
    </row>
    <row r="4" spans="1:19" s="8" customFormat="1" ht="21" customHeight="1">
      <c r="A4" s="7" t="str">
        <f>pl!A4</f>
        <v>For the three-month period ended 31 March 2026</v>
      </c>
      <c r="B4" s="49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9" ht="14.25">
      <c r="B5" s="51"/>
      <c r="C5" s="52"/>
      <c r="J5" s="14"/>
      <c r="K5" s="14"/>
      <c r="L5" s="14" t="s">
        <v>127</v>
      </c>
    </row>
    <row r="6" spans="1:19" ht="15">
      <c r="B6" s="51"/>
      <c r="C6" s="52"/>
      <c r="D6" s="68" t="s">
        <v>68</v>
      </c>
      <c r="E6" s="68"/>
      <c r="F6" s="68"/>
      <c r="G6" s="68"/>
      <c r="H6" s="68"/>
      <c r="I6" s="68"/>
      <c r="J6" s="68"/>
      <c r="K6" s="68"/>
      <c r="L6" s="68"/>
    </row>
    <row r="7" spans="1:19" s="13" customFormat="1" ht="21" customHeight="1">
      <c r="B7" s="51"/>
      <c r="D7" s="54" t="s">
        <v>63</v>
      </c>
      <c r="H7" s="70" t="s">
        <v>44</v>
      </c>
      <c r="I7" s="70"/>
      <c r="J7" s="70"/>
      <c r="K7" s="54"/>
    </row>
    <row r="8" spans="1:19" s="13" customFormat="1" ht="21" customHeight="1">
      <c r="B8" s="49"/>
      <c r="D8" s="54" t="s">
        <v>65</v>
      </c>
      <c r="F8" s="54" t="s">
        <v>45</v>
      </c>
      <c r="H8" s="54" t="s">
        <v>46</v>
      </c>
      <c r="I8" s="54"/>
      <c r="J8" s="54"/>
      <c r="K8" s="54"/>
    </row>
    <row r="9" spans="1:19" s="13" customFormat="1" ht="21" customHeight="1">
      <c r="B9" s="49"/>
      <c r="D9" s="55" t="s">
        <v>47</v>
      </c>
      <c r="F9" s="15" t="s">
        <v>48</v>
      </c>
      <c r="H9" s="55" t="s">
        <v>172</v>
      </c>
      <c r="J9" s="55" t="s">
        <v>49</v>
      </c>
      <c r="K9" s="39"/>
      <c r="L9" s="55" t="s">
        <v>50</v>
      </c>
    </row>
    <row r="10" spans="1:19" ht="21" customHeight="1">
      <c r="A10" s="7" t="str">
        <f>conso!A15</f>
        <v>Balance as at 1 January 2025</v>
      </c>
      <c r="D10" s="57">
        <v>326550</v>
      </c>
      <c r="E10" s="29"/>
      <c r="F10" s="57">
        <v>1026969</v>
      </c>
      <c r="G10" s="57"/>
      <c r="H10" s="57">
        <v>32655</v>
      </c>
      <c r="I10" s="39"/>
      <c r="J10" s="57">
        <v>1289124</v>
      </c>
      <c r="K10" s="29"/>
      <c r="L10" s="57">
        <f>SUM(D10:J10)</f>
        <v>2675298</v>
      </c>
      <c r="N10" s="29"/>
      <c r="O10" s="29"/>
      <c r="P10" s="29"/>
      <c r="Q10" s="29"/>
      <c r="R10" s="29"/>
      <c r="S10" s="29"/>
    </row>
    <row r="11" spans="1:19" ht="21" customHeight="1">
      <c r="A11" s="12" t="s">
        <v>129</v>
      </c>
      <c r="D11" s="57">
        <v>0</v>
      </c>
      <c r="E11" s="29"/>
      <c r="F11" s="57">
        <v>0</v>
      </c>
      <c r="G11" s="57"/>
      <c r="H11" s="57">
        <v>0</v>
      </c>
      <c r="I11" s="39"/>
      <c r="J11" s="57">
        <f>SUM(pl!M25)</f>
        <v>126314</v>
      </c>
      <c r="K11" s="29"/>
      <c r="L11" s="57">
        <f>SUM(D11:J11)</f>
        <v>126314</v>
      </c>
      <c r="N11" s="29"/>
      <c r="O11" s="29"/>
      <c r="P11" s="29"/>
      <c r="Q11" s="29"/>
      <c r="R11" s="29"/>
      <c r="S11" s="29"/>
    </row>
    <row r="12" spans="1:19" ht="21" customHeight="1">
      <c r="A12" s="12" t="s">
        <v>130</v>
      </c>
      <c r="D12" s="58">
        <v>0</v>
      </c>
      <c r="E12" s="29"/>
      <c r="F12" s="58">
        <v>0</v>
      </c>
      <c r="G12" s="57"/>
      <c r="H12" s="58">
        <v>0</v>
      </c>
      <c r="I12" s="39"/>
      <c r="J12" s="58">
        <f>SUM(pl!M40)</f>
        <v>0</v>
      </c>
      <c r="K12" s="29"/>
      <c r="L12" s="58">
        <f>SUM(D12:J12)</f>
        <v>0</v>
      </c>
      <c r="N12" s="29"/>
      <c r="O12" s="29"/>
      <c r="P12" s="29"/>
      <c r="Q12" s="29"/>
      <c r="R12" s="29"/>
      <c r="S12" s="29"/>
    </row>
    <row r="13" spans="1:19" ht="21" customHeight="1">
      <c r="A13" s="12" t="s">
        <v>131</v>
      </c>
      <c r="D13" s="40">
        <f>SUM(D11:D12)</f>
        <v>0</v>
      </c>
      <c r="E13" s="29"/>
      <c r="F13" s="40">
        <f>SUM(F11:F12)</f>
        <v>0</v>
      </c>
      <c r="G13" s="29"/>
      <c r="H13" s="40">
        <f>SUM(H11:H12)</f>
        <v>0</v>
      </c>
      <c r="I13" s="29"/>
      <c r="J13" s="40">
        <f>SUM(J11:J12)</f>
        <v>126314</v>
      </c>
      <c r="K13" s="29"/>
      <c r="L13" s="40">
        <f>SUM(L11:L12)</f>
        <v>126314</v>
      </c>
      <c r="N13" s="29"/>
      <c r="O13" s="29"/>
      <c r="P13" s="29"/>
      <c r="Q13" s="29"/>
      <c r="R13" s="29"/>
      <c r="S13" s="29"/>
    </row>
    <row r="14" spans="1:19" ht="21" customHeight="1" thickBot="1">
      <c r="A14" s="7" t="str">
        <f>conso!A24</f>
        <v>Balance as at 31 March 2025</v>
      </c>
      <c r="D14" s="44">
        <f>SUM(D10,D13:D13)</f>
        <v>326550</v>
      </c>
      <c r="E14" s="29"/>
      <c r="F14" s="44">
        <f>SUM(F10,F13:F13)</f>
        <v>1026969</v>
      </c>
      <c r="G14" s="29"/>
      <c r="H14" s="44">
        <f>SUM(H10,H13:H13)</f>
        <v>32655</v>
      </c>
      <c r="I14" s="29"/>
      <c r="J14" s="44">
        <f>SUM(J10,J13:J13)</f>
        <v>1415438</v>
      </c>
      <c r="K14" s="29"/>
      <c r="L14" s="44">
        <f>SUM(L10,L13:L13)</f>
        <v>2801612</v>
      </c>
      <c r="N14" s="29"/>
      <c r="O14" s="29"/>
      <c r="P14" s="29"/>
      <c r="Q14" s="29"/>
      <c r="R14" s="29"/>
      <c r="S14" s="29"/>
    </row>
    <row r="15" spans="1:19" ht="21" customHeight="1" thickTop="1">
      <c r="D15" s="29"/>
      <c r="E15" s="29"/>
      <c r="F15" s="29"/>
      <c r="G15" s="29"/>
      <c r="H15" s="29"/>
      <c r="I15" s="29"/>
      <c r="J15" s="39"/>
      <c r="K15" s="29"/>
      <c r="L15" s="29"/>
      <c r="N15" s="29"/>
      <c r="O15" s="29"/>
      <c r="P15" s="29"/>
      <c r="Q15" s="29"/>
      <c r="R15" s="29"/>
      <c r="S15" s="29"/>
    </row>
    <row r="16" spans="1:19" ht="21" customHeight="1">
      <c r="A16" s="7" t="str">
        <f>conso!A26</f>
        <v>Balance as at 1 January 2026</v>
      </c>
      <c r="D16" s="29">
        <v>326550</v>
      </c>
      <c r="E16" s="29"/>
      <c r="F16" s="29">
        <v>1026969</v>
      </c>
      <c r="G16" s="29"/>
      <c r="H16" s="29">
        <v>32655</v>
      </c>
      <c r="I16" s="29"/>
      <c r="J16" s="29">
        <v>1485621</v>
      </c>
      <c r="K16" s="29"/>
      <c r="L16" s="29">
        <f>SUM(D16:J16)</f>
        <v>2871795</v>
      </c>
      <c r="N16" s="29"/>
      <c r="O16" s="29"/>
      <c r="P16" s="29"/>
      <c r="Q16" s="29"/>
      <c r="R16" s="29"/>
      <c r="S16" s="29"/>
    </row>
    <row r="17" spans="1:19" ht="21" customHeight="1">
      <c r="A17" s="12" t="s">
        <v>129</v>
      </c>
      <c r="D17" s="57">
        <v>0</v>
      </c>
      <c r="E17" s="29"/>
      <c r="F17" s="57">
        <v>0</v>
      </c>
      <c r="G17" s="57"/>
      <c r="H17" s="57">
        <v>0</v>
      </c>
      <c r="I17" s="39"/>
      <c r="J17" s="57">
        <f>SUM(pl!K25)</f>
        <v>185756</v>
      </c>
      <c r="K17" s="29"/>
      <c r="L17" s="57">
        <f>SUM(D17:J17)</f>
        <v>185756</v>
      </c>
      <c r="N17" s="29"/>
      <c r="O17" s="29"/>
      <c r="P17" s="29"/>
      <c r="Q17" s="29"/>
      <c r="R17" s="29"/>
      <c r="S17" s="29"/>
    </row>
    <row r="18" spans="1:19" ht="21" customHeight="1">
      <c r="A18" s="12" t="s">
        <v>130</v>
      </c>
      <c r="D18" s="58">
        <v>0</v>
      </c>
      <c r="E18" s="29"/>
      <c r="F18" s="57">
        <v>0</v>
      </c>
      <c r="G18" s="57"/>
      <c r="H18" s="57">
        <v>0</v>
      </c>
      <c r="I18" s="39"/>
      <c r="J18" s="58">
        <f>SUM(pl!K40)</f>
        <v>0</v>
      </c>
      <c r="K18" s="29"/>
      <c r="L18" s="58">
        <f>SUM(D18:J18)</f>
        <v>0</v>
      </c>
      <c r="N18" s="29"/>
      <c r="O18" s="29"/>
      <c r="P18" s="29"/>
      <c r="Q18" s="29"/>
      <c r="R18" s="29"/>
      <c r="S18" s="29"/>
    </row>
    <row r="19" spans="1:19" ht="21" customHeight="1">
      <c r="A19" s="12" t="s">
        <v>131</v>
      </c>
      <c r="D19" s="40">
        <f>SUM(D17:D18)</f>
        <v>0</v>
      </c>
      <c r="E19" s="29"/>
      <c r="F19" s="40">
        <f>SUM(F17:F18)</f>
        <v>0</v>
      </c>
      <c r="G19" s="29"/>
      <c r="H19" s="40">
        <f>SUM(H17:H18)</f>
        <v>0</v>
      </c>
      <c r="I19" s="29"/>
      <c r="J19" s="40">
        <f>SUM(J17:J18)</f>
        <v>185756</v>
      </c>
      <c r="K19" s="29"/>
      <c r="L19" s="40">
        <f>SUM(L17:L18)</f>
        <v>185756</v>
      </c>
      <c r="N19" s="29"/>
      <c r="O19" s="29"/>
      <c r="P19" s="29"/>
      <c r="Q19" s="29"/>
      <c r="R19" s="29"/>
      <c r="S19" s="29"/>
    </row>
    <row r="20" spans="1:19" ht="21" customHeight="1" thickBot="1">
      <c r="A20" s="7" t="str">
        <f>conso!A35</f>
        <v>Balance as at 31 March 2026</v>
      </c>
      <c r="D20" s="44">
        <f>SUM(D16,D19:D19)</f>
        <v>326550</v>
      </c>
      <c r="E20" s="29"/>
      <c r="F20" s="44">
        <f>SUM(F16,F19:F19)</f>
        <v>1026969</v>
      </c>
      <c r="G20" s="29"/>
      <c r="H20" s="44">
        <f>SUM(H16,H19:H19)</f>
        <v>32655</v>
      </c>
      <c r="I20" s="29"/>
      <c r="J20" s="44">
        <f>SUM(J16,J19:J19)</f>
        <v>1671377</v>
      </c>
      <c r="K20" s="29"/>
      <c r="L20" s="44">
        <f>SUM(L16,L19:L19)</f>
        <v>3057551</v>
      </c>
      <c r="N20" s="29"/>
      <c r="O20" s="29"/>
      <c r="P20" s="29"/>
      <c r="Q20" s="29"/>
      <c r="R20" s="29"/>
      <c r="S20" s="29"/>
    </row>
    <row r="21" spans="1:19" ht="16.5" customHeight="1" thickTop="1">
      <c r="D21" s="25">
        <f>D16-bs!M80</f>
        <v>0</v>
      </c>
      <c r="F21" s="25">
        <f>F16-bs!M83</f>
        <v>0</v>
      </c>
      <c r="H21" s="25">
        <f>H16-bs!M86</f>
        <v>0</v>
      </c>
      <c r="J21" s="25">
        <f>J16-bs!M87</f>
        <v>0</v>
      </c>
      <c r="L21" s="25">
        <f>L16-bs!M89</f>
        <v>0</v>
      </c>
      <c r="N21" s="29"/>
      <c r="O21" s="29"/>
      <c r="P21" s="29"/>
      <c r="Q21" s="29"/>
      <c r="R21" s="29"/>
      <c r="S21" s="29"/>
    </row>
    <row r="22" spans="1:19" ht="16.5" customHeight="1">
      <c r="D22" s="25">
        <f>D20-bs!K82</f>
        <v>0</v>
      </c>
      <c r="F22" s="25">
        <f>F20-bs!K83</f>
        <v>0</v>
      </c>
      <c r="H22" s="25">
        <f>H20-bs!K86</f>
        <v>0</v>
      </c>
      <c r="J22" s="25">
        <f>J20-bs!K87</f>
        <v>0</v>
      </c>
      <c r="L22" s="25">
        <f>L20-bs!K89</f>
        <v>0</v>
      </c>
    </row>
    <row r="23" spans="1:19" ht="21" customHeight="1">
      <c r="A23" s="20" t="str">
        <f>bs!$A$37</f>
        <v>The accompanying condensed notes to interim financial statements are an integral part of the financial statements.</v>
      </c>
      <c r="B23" s="20"/>
      <c r="C23" s="20"/>
      <c r="D23" s="24"/>
      <c r="E23" s="24"/>
      <c r="F23" s="24"/>
      <c r="G23" s="24"/>
      <c r="H23" s="24"/>
    </row>
  </sheetData>
  <mergeCells count="2">
    <mergeCell ref="H7:J7"/>
    <mergeCell ref="D6:L6"/>
  </mergeCells>
  <printOptions horizontalCentered="1"/>
  <pageMargins left="0.59055118110236227" right="0.39370078740157483" top="0.98425196850393704" bottom="0.39370078740157483" header="0.19685039370078741" footer="0.19685039370078741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1972-F18E-4B41-B4B6-25966AC5E58F}">
  <dimension ref="A1:M85"/>
  <sheetViews>
    <sheetView showGridLines="0" tabSelected="1" view="pageBreakPreview" topLeftCell="A52" zoomScale="85" zoomScaleNormal="100" zoomScaleSheetLayoutView="85" workbookViewId="0">
      <selection activeCell="G53" sqref="G53"/>
    </sheetView>
  </sheetViews>
  <sheetFormatPr defaultColWidth="10.5703125" defaultRowHeight="21.75" customHeight="1"/>
  <cols>
    <col min="1" max="3" width="11.7109375" style="20" customWidth="1"/>
    <col min="4" max="4" width="14.28515625" style="20" customWidth="1"/>
    <col min="5" max="5" width="5.5703125" style="21" customWidth="1"/>
    <col min="6" max="6" width="3.28515625" style="21" customWidth="1"/>
    <col min="7" max="7" width="16.7109375" style="25" customWidth="1"/>
    <col min="8" max="8" width="2" style="20" customWidth="1"/>
    <col min="9" max="9" width="16.7109375" style="25" customWidth="1"/>
    <col min="10" max="10" width="2" style="20" customWidth="1"/>
    <col min="11" max="11" width="16.7109375" style="25" customWidth="1"/>
    <col min="12" max="12" width="2" style="20" customWidth="1"/>
    <col min="13" max="13" width="16.7109375" style="20" customWidth="1"/>
    <col min="14" max="16384" width="10.5703125" style="20"/>
  </cols>
  <sheetData>
    <row r="1" spans="1:13" ht="21.75" customHeight="1">
      <c r="M1" s="36" t="s">
        <v>128</v>
      </c>
    </row>
    <row r="2" spans="1:13" s="11" customFormat="1" ht="21.75" customHeight="1">
      <c r="A2" s="7" t="s">
        <v>96</v>
      </c>
      <c r="B2" s="7"/>
      <c r="C2" s="37"/>
      <c r="D2" s="37"/>
      <c r="E2" s="9"/>
      <c r="F2" s="9"/>
      <c r="G2" s="10"/>
      <c r="I2" s="10"/>
      <c r="K2" s="10"/>
    </row>
    <row r="3" spans="1:13" s="11" customFormat="1" ht="21.75" customHeight="1">
      <c r="A3" s="7" t="s">
        <v>210</v>
      </c>
      <c r="B3" s="7"/>
      <c r="C3" s="37"/>
      <c r="D3" s="37"/>
      <c r="E3" s="9"/>
      <c r="F3" s="9"/>
      <c r="G3" s="10"/>
      <c r="I3" s="10"/>
      <c r="K3" s="10"/>
    </row>
    <row r="4" spans="1:13" s="8" customFormat="1" ht="21.75" customHeight="1">
      <c r="A4" s="7" t="str">
        <f>pl!A4</f>
        <v>For the three-month period ended 31 March 2026</v>
      </c>
      <c r="B4" s="7"/>
      <c r="C4" s="7"/>
      <c r="D4" s="7"/>
      <c r="G4" s="10"/>
      <c r="H4" s="11"/>
      <c r="I4" s="10"/>
      <c r="J4" s="11"/>
      <c r="K4" s="10"/>
      <c r="L4" s="11"/>
      <c r="M4" s="38"/>
    </row>
    <row r="5" spans="1:13" s="12" customFormat="1" ht="21.75" customHeight="1">
      <c r="D5" s="13"/>
      <c r="E5" s="13"/>
      <c r="G5" s="25"/>
      <c r="H5" s="20"/>
      <c r="I5" s="25"/>
      <c r="J5" s="20"/>
      <c r="K5" s="25"/>
      <c r="L5" s="20"/>
      <c r="M5" s="14" t="s">
        <v>127</v>
      </c>
    </row>
    <row r="6" spans="1:13" s="12" customFormat="1" ht="21.75" customHeight="1">
      <c r="D6" s="13"/>
      <c r="E6" s="13"/>
      <c r="G6" s="66" t="s">
        <v>69</v>
      </c>
      <c r="H6" s="66"/>
      <c r="I6" s="66"/>
      <c r="K6" s="66" t="s">
        <v>68</v>
      </c>
      <c r="L6" s="66"/>
      <c r="M6" s="66"/>
    </row>
    <row r="7" spans="1:13" s="12" customFormat="1" ht="21.75" customHeight="1">
      <c r="D7" s="13"/>
      <c r="E7" s="17"/>
      <c r="G7" s="15">
        <v>2026</v>
      </c>
      <c r="H7" s="17"/>
      <c r="I7" s="15">
        <v>2025</v>
      </c>
      <c r="J7" s="17"/>
      <c r="K7" s="15">
        <v>2026</v>
      </c>
      <c r="L7" s="17"/>
      <c r="M7" s="15">
        <v>2025</v>
      </c>
    </row>
    <row r="8" spans="1:13" s="12" customFormat="1" ht="21.75" customHeight="1">
      <c r="A8" s="19" t="s">
        <v>34</v>
      </c>
      <c r="G8" s="61"/>
      <c r="I8" s="61"/>
      <c r="K8" s="61"/>
      <c r="M8" s="14"/>
    </row>
    <row r="9" spans="1:13" s="12" customFormat="1" ht="21.75" customHeight="1">
      <c r="A9" s="20" t="s">
        <v>56</v>
      </c>
      <c r="G9" s="61">
        <f>SUM(pl!G23)</f>
        <v>182844</v>
      </c>
      <c r="H9" s="25"/>
      <c r="I9" s="61">
        <f>SUM(pl!I23)</f>
        <v>163686</v>
      </c>
      <c r="J9" s="25"/>
      <c r="K9" s="61">
        <f>SUM(pl!K23)</f>
        <v>193668</v>
      </c>
      <c r="L9" s="25"/>
      <c r="M9" s="61">
        <f>SUM(pl!M23)</f>
        <v>131938</v>
      </c>
    </row>
    <row r="10" spans="1:13" s="12" customFormat="1" ht="21.75" customHeight="1">
      <c r="A10" s="20" t="s">
        <v>57</v>
      </c>
      <c r="G10" s="61"/>
      <c r="H10" s="25"/>
      <c r="I10" s="61"/>
      <c r="J10" s="25"/>
      <c r="K10" s="61"/>
      <c r="L10" s="25"/>
      <c r="M10" s="61"/>
    </row>
    <row r="11" spans="1:13" s="12" customFormat="1" ht="21.75" customHeight="1">
      <c r="A11" s="20" t="s">
        <v>58</v>
      </c>
      <c r="G11" s="61"/>
      <c r="H11" s="25"/>
      <c r="I11" s="61"/>
      <c r="J11" s="25"/>
      <c r="K11" s="61"/>
      <c r="L11" s="25"/>
      <c r="M11" s="61"/>
    </row>
    <row r="12" spans="1:13" s="12" customFormat="1" ht="21.75" customHeight="1">
      <c r="A12" s="20" t="s">
        <v>35</v>
      </c>
      <c r="G12" s="39">
        <v>123069</v>
      </c>
      <c r="H12" s="39"/>
      <c r="I12" s="39">
        <v>132134</v>
      </c>
      <c r="J12" s="39"/>
      <c r="K12" s="39">
        <v>21178</v>
      </c>
      <c r="L12" s="39"/>
      <c r="M12" s="39">
        <v>20942</v>
      </c>
    </row>
    <row r="13" spans="1:13" s="12" customFormat="1" ht="21.75" customHeight="1">
      <c r="A13" s="20" t="s">
        <v>220</v>
      </c>
      <c r="G13" s="39">
        <v>201</v>
      </c>
      <c r="H13" s="39"/>
      <c r="I13" s="39">
        <v>1402</v>
      </c>
      <c r="J13" s="39"/>
      <c r="K13" s="39">
        <v>1593</v>
      </c>
      <c r="L13" s="39"/>
      <c r="M13" s="39">
        <v>0</v>
      </c>
    </row>
    <row r="14" spans="1:13" s="12" customFormat="1" ht="21.75" customHeight="1">
      <c r="A14" s="20" t="s">
        <v>180</v>
      </c>
      <c r="G14" s="39">
        <v>-4429</v>
      </c>
      <c r="H14" s="39"/>
      <c r="I14" s="39">
        <v>3231</v>
      </c>
      <c r="J14" s="39"/>
      <c r="K14" s="39">
        <v>-36</v>
      </c>
      <c r="L14" s="39"/>
      <c r="M14" s="39">
        <v>-109</v>
      </c>
    </row>
    <row r="15" spans="1:13" s="12" customFormat="1" ht="21.75" customHeight="1">
      <c r="A15" s="20" t="s">
        <v>216</v>
      </c>
      <c r="G15" s="39">
        <v>2012</v>
      </c>
      <c r="H15" s="39"/>
      <c r="I15" s="39">
        <v>-88</v>
      </c>
      <c r="J15" s="39"/>
      <c r="K15" s="39">
        <v>0</v>
      </c>
      <c r="L15" s="39"/>
      <c r="M15" s="39">
        <v>0</v>
      </c>
    </row>
    <row r="16" spans="1:13" s="12" customFormat="1" ht="21.75" customHeight="1">
      <c r="A16" s="20" t="s">
        <v>191</v>
      </c>
      <c r="G16" s="39">
        <v>2713</v>
      </c>
      <c r="H16" s="39"/>
      <c r="I16" s="39">
        <v>3760</v>
      </c>
      <c r="J16" s="39"/>
      <c r="K16" s="39">
        <v>1572</v>
      </c>
      <c r="L16" s="39"/>
      <c r="M16" s="39">
        <v>1435</v>
      </c>
    </row>
    <row r="17" spans="1:13" s="12" customFormat="1" ht="21.75" customHeight="1">
      <c r="A17" s="20" t="s">
        <v>152</v>
      </c>
      <c r="G17" s="39">
        <v>-16745</v>
      </c>
      <c r="H17" s="39"/>
      <c r="I17" s="39">
        <v>-23</v>
      </c>
      <c r="J17" s="39"/>
      <c r="K17" s="39">
        <v>-18164</v>
      </c>
      <c r="L17" s="39"/>
      <c r="M17" s="39">
        <v>1106</v>
      </c>
    </row>
    <row r="18" spans="1:13" s="12" customFormat="1" ht="21.75" customHeight="1">
      <c r="A18" s="20" t="s">
        <v>178</v>
      </c>
      <c r="G18" s="39"/>
      <c r="H18" s="39"/>
      <c r="I18" s="39"/>
      <c r="J18" s="39"/>
      <c r="K18" s="39"/>
      <c r="L18" s="39"/>
      <c r="M18" s="39"/>
    </row>
    <row r="19" spans="1:13" s="12" customFormat="1" ht="21.75" customHeight="1">
      <c r="A19" s="20" t="s">
        <v>126</v>
      </c>
      <c r="G19" s="39">
        <v>0</v>
      </c>
      <c r="H19" s="39"/>
      <c r="I19" s="39">
        <v>32</v>
      </c>
      <c r="J19" s="39"/>
      <c r="K19" s="39">
        <v>0</v>
      </c>
      <c r="L19" s="39"/>
      <c r="M19" s="39">
        <v>32</v>
      </c>
    </row>
    <row r="20" spans="1:13" s="12" customFormat="1" ht="21.75" customHeight="1">
      <c r="A20" s="20" t="s">
        <v>106</v>
      </c>
      <c r="G20" s="39">
        <v>457</v>
      </c>
      <c r="H20" s="39"/>
      <c r="I20" s="39">
        <v>784</v>
      </c>
      <c r="J20" s="39"/>
      <c r="K20" s="39">
        <v>457</v>
      </c>
      <c r="L20" s="39"/>
      <c r="M20" s="39">
        <v>784</v>
      </c>
    </row>
    <row r="21" spans="1:13" s="12" customFormat="1" ht="21.75" customHeight="1">
      <c r="A21" s="20" t="s">
        <v>153</v>
      </c>
      <c r="G21" s="39">
        <v>0</v>
      </c>
      <c r="H21" s="39"/>
      <c r="I21" s="39">
        <v>0</v>
      </c>
      <c r="J21" s="39"/>
      <c r="K21" s="39">
        <v>-130715</v>
      </c>
      <c r="L21" s="39"/>
      <c r="M21" s="39">
        <v>-101685</v>
      </c>
    </row>
    <row r="22" spans="1:13" s="12" customFormat="1" ht="21.75" customHeight="1">
      <c r="A22" s="20" t="s">
        <v>59</v>
      </c>
      <c r="G22" s="39">
        <v>-1204</v>
      </c>
      <c r="H22" s="39"/>
      <c r="I22" s="39">
        <v>-1762</v>
      </c>
      <c r="J22" s="39"/>
      <c r="K22" s="39">
        <v>-4714</v>
      </c>
      <c r="L22" s="39"/>
      <c r="M22" s="39">
        <v>-5907</v>
      </c>
    </row>
    <row r="23" spans="1:13" s="12" customFormat="1" ht="21.75" customHeight="1">
      <c r="A23" s="20" t="s">
        <v>181</v>
      </c>
      <c r="G23" s="62">
        <v>37454</v>
      </c>
      <c r="H23" s="39"/>
      <c r="I23" s="62">
        <v>44848</v>
      </c>
      <c r="J23" s="39"/>
      <c r="K23" s="62">
        <v>18447</v>
      </c>
      <c r="L23" s="39"/>
      <c r="M23" s="62">
        <v>24154</v>
      </c>
    </row>
    <row r="24" spans="1:13" s="12" customFormat="1" ht="21.75" customHeight="1">
      <c r="A24" s="20" t="s">
        <v>60</v>
      </c>
      <c r="G24" s="57"/>
      <c r="H24" s="57"/>
      <c r="I24" s="57"/>
      <c r="J24" s="57"/>
      <c r="K24" s="57"/>
      <c r="L24" s="57"/>
      <c r="M24" s="57"/>
    </row>
    <row r="25" spans="1:13" s="12" customFormat="1" ht="21.75" customHeight="1">
      <c r="A25" s="20" t="s">
        <v>61</v>
      </c>
      <c r="G25" s="39">
        <f>SUM(G9:G23)</f>
        <v>326372</v>
      </c>
      <c r="H25" s="39"/>
      <c r="I25" s="39">
        <f>SUM(I9:I23)</f>
        <v>348004</v>
      </c>
      <c r="J25" s="39"/>
      <c r="K25" s="39">
        <f>SUM(K9:K23)</f>
        <v>83286</v>
      </c>
      <c r="L25" s="39"/>
      <c r="M25" s="39">
        <f>SUM(M9:M23)</f>
        <v>72690</v>
      </c>
    </row>
    <row r="26" spans="1:13" s="12" customFormat="1" ht="21.75" customHeight="1">
      <c r="A26" s="20" t="s">
        <v>62</v>
      </c>
      <c r="G26" s="39"/>
      <c r="H26" s="39"/>
      <c r="I26" s="39"/>
      <c r="J26" s="39"/>
      <c r="K26" s="39"/>
      <c r="L26" s="39"/>
      <c r="M26" s="39"/>
    </row>
    <row r="27" spans="1:13" s="12" customFormat="1" ht="21.75" customHeight="1">
      <c r="A27" s="20" t="s">
        <v>186</v>
      </c>
      <c r="G27" s="29">
        <v>-66349</v>
      </c>
      <c r="H27" s="29"/>
      <c r="I27" s="29">
        <v>-6357</v>
      </c>
      <c r="J27" s="29"/>
      <c r="K27" s="29">
        <v>-33348</v>
      </c>
      <c r="L27" s="29"/>
      <c r="M27" s="29">
        <v>7044</v>
      </c>
    </row>
    <row r="28" spans="1:13" s="12" customFormat="1" ht="21.75" customHeight="1">
      <c r="A28" s="20" t="s">
        <v>36</v>
      </c>
      <c r="G28" s="39">
        <v>40965</v>
      </c>
      <c r="H28" s="29"/>
      <c r="I28" s="39">
        <v>66387</v>
      </c>
      <c r="J28" s="29"/>
      <c r="K28" s="39">
        <v>4474</v>
      </c>
      <c r="L28" s="29"/>
      <c r="M28" s="39">
        <v>17195</v>
      </c>
    </row>
    <row r="29" spans="1:13" s="12" customFormat="1" ht="21.75" customHeight="1">
      <c r="A29" s="20" t="s">
        <v>37</v>
      </c>
      <c r="G29" s="29">
        <v>26540</v>
      </c>
      <c r="H29" s="39"/>
      <c r="I29" s="29">
        <v>-14574</v>
      </c>
      <c r="J29" s="39"/>
      <c r="K29" s="29">
        <v>-5473</v>
      </c>
      <c r="L29" s="39"/>
      <c r="M29" s="29">
        <v>-4093</v>
      </c>
    </row>
    <row r="30" spans="1:13" s="12" customFormat="1" ht="21.75" customHeight="1">
      <c r="A30" s="20" t="s">
        <v>38</v>
      </c>
      <c r="G30" s="29">
        <v>-3686</v>
      </c>
      <c r="H30" s="29"/>
      <c r="I30" s="29">
        <v>-2734</v>
      </c>
      <c r="J30" s="29"/>
      <c r="K30" s="29">
        <v>-2451</v>
      </c>
      <c r="L30" s="29"/>
      <c r="M30" s="29">
        <v>-1533</v>
      </c>
    </row>
    <row r="31" spans="1:13" s="12" customFormat="1" ht="21.75" customHeight="1">
      <c r="A31" s="20" t="s">
        <v>39</v>
      </c>
      <c r="G31" s="63"/>
      <c r="H31" s="29"/>
      <c r="I31" s="63"/>
      <c r="J31" s="29"/>
      <c r="K31" s="63"/>
      <c r="L31" s="29"/>
      <c r="M31" s="63"/>
    </row>
    <row r="32" spans="1:13" s="12" customFormat="1" ht="21.75" customHeight="1">
      <c r="A32" s="20" t="s">
        <v>187</v>
      </c>
      <c r="G32" s="29">
        <v>77193</v>
      </c>
      <c r="H32" s="29"/>
      <c r="I32" s="29">
        <v>-66956</v>
      </c>
      <c r="J32" s="29"/>
      <c r="K32" s="29">
        <v>-17357</v>
      </c>
      <c r="L32" s="29"/>
      <c r="M32" s="29">
        <v>-66093</v>
      </c>
    </row>
    <row r="33" spans="1:13" s="12" customFormat="1" ht="21.75" customHeight="1">
      <c r="A33" s="20" t="s">
        <v>40</v>
      </c>
      <c r="G33" s="29">
        <v>3901</v>
      </c>
      <c r="H33" s="29"/>
      <c r="I33" s="29">
        <v>9930</v>
      </c>
      <c r="J33" s="29"/>
      <c r="K33" s="29">
        <v>-2072</v>
      </c>
      <c r="L33" s="29"/>
      <c r="M33" s="29">
        <v>4143</v>
      </c>
    </row>
    <row r="34" spans="1:13" s="12" customFormat="1" ht="21.75" customHeight="1">
      <c r="A34" s="20" t="s">
        <v>163</v>
      </c>
      <c r="G34" s="29">
        <v>11</v>
      </c>
      <c r="H34" s="29"/>
      <c r="I34" s="29">
        <v>-20</v>
      </c>
      <c r="J34" s="29"/>
      <c r="K34" s="29">
        <v>0</v>
      </c>
      <c r="L34" s="29"/>
      <c r="M34" s="29">
        <v>0</v>
      </c>
    </row>
    <row r="35" spans="1:13" s="12" customFormat="1" ht="21.75" customHeight="1">
      <c r="A35" s="20" t="s">
        <v>188</v>
      </c>
      <c r="G35" s="62">
        <v>-757</v>
      </c>
      <c r="H35" s="39"/>
      <c r="I35" s="62">
        <v>-17</v>
      </c>
      <c r="J35" s="39"/>
      <c r="K35" s="62">
        <v>0</v>
      </c>
      <c r="L35" s="39"/>
      <c r="M35" s="62">
        <v>0</v>
      </c>
    </row>
    <row r="36" spans="1:13" s="12" customFormat="1" ht="21.75" customHeight="1">
      <c r="A36" s="12" t="s">
        <v>34</v>
      </c>
      <c r="C36" s="52"/>
      <c r="G36" s="39">
        <f>SUM(G25:G35)</f>
        <v>404190</v>
      </c>
      <c r="H36" s="39"/>
      <c r="I36" s="39">
        <f>SUM(I25:I35)</f>
        <v>333663</v>
      </c>
      <c r="J36" s="39"/>
      <c r="K36" s="39">
        <f>SUM(K25:K35)</f>
        <v>27059</v>
      </c>
      <c r="L36" s="39"/>
      <c r="M36" s="39">
        <f>SUM(M25:M35)</f>
        <v>29353</v>
      </c>
    </row>
    <row r="37" spans="1:13" s="12" customFormat="1" ht="21.75" customHeight="1">
      <c r="A37" s="12" t="s">
        <v>121</v>
      </c>
      <c r="C37" s="52"/>
      <c r="G37" s="34">
        <v>-26606</v>
      </c>
      <c r="H37" s="29"/>
      <c r="I37" s="34">
        <v>-20248</v>
      </c>
      <c r="J37" s="29"/>
      <c r="K37" s="34">
        <v>-407</v>
      </c>
      <c r="L37" s="29"/>
      <c r="M37" s="34">
        <v>-1277</v>
      </c>
    </row>
    <row r="38" spans="1:13" s="12" customFormat="1" ht="21.75" customHeight="1">
      <c r="A38" s="7" t="s">
        <v>154</v>
      </c>
      <c r="C38" s="52"/>
      <c r="G38" s="34">
        <f>SUM(G36:G37)</f>
        <v>377584</v>
      </c>
      <c r="H38" s="29"/>
      <c r="I38" s="34">
        <f>SUM(I36:I37)</f>
        <v>313415</v>
      </c>
      <c r="J38" s="29"/>
      <c r="K38" s="34">
        <f>SUM(K36:K37)</f>
        <v>26652</v>
      </c>
      <c r="L38" s="29"/>
      <c r="M38" s="34">
        <f>SUM(M36:M37)</f>
        <v>28076</v>
      </c>
    </row>
    <row r="39" spans="1:13" s="12" customFormat="1" ht="21.75" customHeight="1"/>
    <row r="40" spans="1:13" s="12" customFormat="1" ht="21.75" customHeight="1"/>
    <row r="41" spans="1:13" s="12" customFormat="1" ht="21.75" customHeight="1">
      <c r="A41" s="20" t="str">
        <f>bs!$A$37</f>
        <v>The accompanying condensed notes to interim financial statements are an integral part of the financial statements.</v>
      </c>
      <c r="B41" s="20"/>
      <c r="C41" s="20"/>
      <c r="D41" s="23"/>
      <c r="E41" s="24"/>
      <c r="F41" s="24"/>
      <c r="G41" s="25"/>
      <c r="H41" s="20"/>
      <c r="I41" s="25"/>
      <c r="J41" s="20"/>
      <c r="K41" s="25"/>
      <c r="L41" s="20"/>
      <c r="M41" s="20"/>
    </row>
    <row r="42" spans="1:13" s="12" customFormat="1" ht="21.75" customHeight="1">
      <c r="A42" s="20"/>
      <c r="B42" s="20"/>
      <c r="C42" s="20"/>
      <c r="D42" s="20"/>
      <c r="E42" s="21"/>
      <c r="F42" s="21"/>
      <c r="G42" s="25"/>
      <c r="H42" s="20"/>
      <c r="I42" s="25"/>
      <c r="J42" s="20"/>
      <c r="K42" s="25"/>
      <c r="L42" s="20"/>
      <c r="M42" s="36" t="s">
        <v>128</v>
      </c>
    </row>
    <row r="43" spans="1:13" s="12" customFormat="1" ht="21.75" customHeight="1">
      <c r="A43" s="7" t="s">
        <v>96</v>
      </c>
      <c r="B43" s="37"/>
      <c r="C43" s="37"/>
      <c r="D43" s="8"/>
      <c r="E43" s="9"/>
      <c r="F43" s="9"/>
      <c r="G43" s="10"/>
      <c r="H43" s="11"/>
      <c r="I43" s="10"/>
      <c r="J43" s="11"/>
      <c r="K43" s="10"/>
      <c r="L43" s="11"/>
      <c r="M43" s="11"/>
    </row>
    <row r="44" spans="1:13" ht="21.75" customHeight="1">
      <c r="A44" s="7" t="s">
        <v>211</v>
      </c>
      <c r="B44" s="37"/>
      <c r="C44" s="37"/>
      <c r="D44" s="8"/>
      <c r="E44" s="9"/>
      <c r="F44" s="9"/>
      <c r="G44" s="10"/>
      <c r="H44" s="11"/>
      <c r="I44" s="10"/>
      <c r="J44" s="11"/>
      <c r="K44" s="10"/>
      <c r="L44" s="11"/>
      <c r="M44" s="11"/>
    </row>
    <row r="45" spans="1:13" ht="21.75" customHeight="1">
      <c r="A45" s="7" t="str">
        <f>A4</f>
        <v>For the three-month period ended 31 March 2026</v>
      </c>
      <c r="B45" s="7"/>
      <c r="C45" s="7"/>
      <c r="D45" s="8"/>
      <c r="E45" s="8"/>
      <c r="F45" s="8"/>
      <c r="G45" s="10"/>
      <c r="H45" s="11"/>
      <c r="I45" s="10"/>
      <c r="J45" s="11"/>
      <c r="K45" s="10"/>
      <c r="L45" s="11"/>
      <c r="M45" s="38"/>
    </row>
    <row r="46" spans="1:13" s="11" customFormat="1" ht="21.75" customHeight="1">
      <c r="A46" s="12"/>
      <c r="B46" s="12"/>
      <c r="C46" s="12"/>
      <c r="D46" s="13"/>
      <c r="E46" s="13"/>
      <c r="F46" s="12"/>
      <c r="G46" s="25"/>
      <c r="H46" s="20"/>
      <c r="I46" s="25"/>
      <c r="J46" s="20"/>
      <c r="K46" s="25"/>
      <c r="L46" s="20"/>
      <c r="M46" s="14" t="s">
        <v>127</v>
      </c>
    </row>
    <row r="47" spans="1:13" s="11" customFormat="1" ht="21.75" customHeight="1">
      <c r="A47" s="12"/>
      <c r="B47" s="12"/>
      <c r="C47" s="12"/>
      <c r="D47" s="13"/>
      <c r="E47" s="13"/>
      <c r="F47" s="12"/>
      <c r="G47" s="66" t="s">
        <v>69</v>
      </c>
      <c r="H47" s="66"/>
      <c r="I47" s="66"/>
      <c r="J47" s="12"/>
      <c r="K47" s="66" t="s">
        <v>68</v>
      </c>
      <c r="L47" s="66"/>
      <c r="M47" s="66"/>
    </row>
    <row r="48" spans="1:13" s="8" customFormat="1" ht="21.75" customHeight="1">
      <c r="A48" s="12"/>
      <c r="B48" s="12"/>
      <c r="C48" s="12"/>
      <c r="D48" s="13"/>
      <c r="E48" s="17"/>
      <c r="F48" s="12"/>
      <c r="G48" s="15">
        <v>2026</v>
      </c>
      <c r="H48" s="17"/>
      <c r="I48" s="15">
        <v>2025</v>
      </c>
      <c r="J48" s="17"/>
      <c r="K48" s="15">
        <v>2026</v>
      </c>
      <c r="L48" s="17"/>
      <c r="M48" s="15">
        <v>2025</v>
      </c>
    </row>
    <row r="49" spans="1:13" s="12" customFormat="1" ht="21.75" customHeight="1">
      <c r="A49" s="19" t="s">
        <v>41</v>
      </c>
      <c r="G49" s="61"/>
      <c r="I49" s="61"/>
      <c r="K49" s="61"/>
      <c r="M49" s="14"/>
    </row>
    <row r="50" spans="1:13" s="12" customFormat="1" ht="21.75" customHeight="1">
      <c r="A50" s="20" t="s">
        <v>214</v>
      </c>
      <c r="G50" s="61">
        <v>0</v>
      </c>
      <c r="I50" s="61">
        <v>0</v>
      </c>
      <c r="K50" s="61">
        <v>-147735</v>
      </c>
      <c r="M50" s="61">
        <v>22626</v>
      </c>
    </row>
    <row r="51" spans="1:13" s="12" customFormat="1" ht="21.75" customHeight="1">
      <c r="A51" s="20" t="s">
        <v>141</v>
      </c>
      <c r="G51" s="61">
        <v>542</v>
      </c>
      <c r="I51" s="61">
        <v>227</v>
      </c>
      <c r="K51" s="61">
        <v>0</v>
      </c>
      <c r="M51" s="61">
        <v>0</v>
      </c>
    </row>
    <row r="52" spans="1:13" s="12" customFormat="1" ht="21.75" customHeight="1">
      <c r="A52" s="20" t="s">
        <v>167</v>
      </c>
      <c r="G52" s="39">
        <v>-117082</v>
      </c>
      <c r="H52" s="39"/>
      <c r="I52" s="39">
        <v>-127489</v>
      </c>
      <c r="J52" s="39"/>
      <c r="K52" s="39">
        <v>-25538</v>
      </c>
      <c r="L52" s="39"/>
      <c r="M52" s="39">
        <v>-11401</v>
      </c>
    </row>
    <row r="53" spans="1:13" s="12" customFormat="1" ht="21.75" customHeight="1">
      <c r="A53" s="20" t="s">
        <v>215</v>
      </c>
      <c r="G53" s="39">
        <v>-6284</v>
      </c>
      <c r="H53" s="39"/>
      <c r="I53" s="39">
        <v>-163</v>
      </c>
      <c r="J53" s="39"/>
      <c r="K53" s="39">
        <v>-258</v>
      </c>
      <c r="L53" s="39"/>
      <c r="M53" s="39">
        <v>0</v>
      </c>
    </row>
    <row r="54" spans="1:13" s="12" customFormat="1" ht="21.75" customHeight="1">
      <c r="A54" s="20" t="s">
        <v>203</v>
      </c>
      <c r="G54" s="39">
        <v>-278</v>
      </c>
      <c r="H54" s="39"/>
      <c r="I54" s="39">
        <v>0</v>
      </c>
      <c r="J54" s="39"/>
      <c r="K54" s="39">
        <v>0</v>
      </c>
      <c r="L54" s="39"/>
      <c r="M54" s="39">
        <v>0</v>
      </c>
    </row>
    <row r="55" spans="1:13" s="12" customFormat="1" ht="21.75" customHeight="1">
      <c r="A55" s="20" t="s">
        <v>202</v>
      </c>
      <c r="G55" s="39">
        <v>-117686</v>
      </c>
      <c r="H55" s="39"/>
      <c r="I55" s="39">
        <v>0</v>
      </c>
      <c r="J55" s="39"/>
      <c r="K55" s="39">
        <v>0</v>
      </c>
      <c r="L55" s="39"/>
      <c r="M55" s="39">
        <v>0</v>
      </c>
    </row>
    <row r="56" spans="1:13" s="12" customFormat="1" ht="21.75" customHeight="1">
      <c r="A56" s="20" t="s">
        <v>217</v>
      </c>
      <c r="G56" s="39">
        <v>2848</v>
      </c>
      <c r="H56" s="39"/>
      <c r="I56" s="39">
        <v>10942</v>
      </c>
      <c r="J56" s="39"/>
      <c r="K56" s="39">
        <v>0</v>
      </c>
      <c r="L56" s="39"/>
      <c r="M56" s="39">
        <v>0</v>
      </c>
    </row>
    <row r="57" spans="1:13" s="12" customFormat="1" ht="21.75" customHeight="1">
      <c r="A57" s="20" t="s">
        <v>168</v>
      </c>
      <c r="G57" s="39">
        <v>0</v>
      </c>
      <c r="H57" s="39"/>
      <c r="I57" s="39">
        <v>0</v>
      </c>
      <c r="J57" s="39"/>
      <c r="K57" s="39">
        <v>130715</v>
      </c>
      <c r="L57" s="39"/>
      <c r="M57" s="39">
        <v>101685</v>
      </c>
    </row>
    <row r="58" spans="1:13" s="12" customFormat="1" ht="21.75" customHeight="1">
      <c r="A58" s="20" t="s">
        <v>122</v>
      </c>
      <c r="G58" s="39">
        <v>1359</v>
      </c>
      <c r="H58" s="39"/>
      <c r="I58" s="39">
        <v>1205</v>
      </c>
      <c r="J58" s="39"/>
      <c r="K58" s="39">
        <v>0</v>
      </c>
      <c r="L58" s="39"/>
      <c r="M58" s="39">
        <v>6101</v>
      </c>
    </row>
    <row r="59" spans="1:13" s="12" customFormat="1" ht="21.75" customHeight="1">
      <c r="A59" s="19" t="s">
        <v>157</v>
      </c>
      <c r="G59" s="64">
        <f>SUM(G50:G58)</f>
        <v>-236581</v>
      </c>
      <c r="H59" s="39"/>
      <c r="I59" s="64">
        <f>SUM(I50:I58)</f>
        <v>-115278</v>
      </c>
      <c r="J59" s="39"/>
      <c r="K59" s="64">
        <f>SUM(K50:K58)</f>
        <v>-42816</v>
      </c>
      <c r="L59" s="39"/>
      <c r="M59" s="64">
        <f>SUM(M50:M58)</f>
        <v>119011</v>
      </c>
    </row>
    <row r="60" spans="1:13" s="12" customFormat="1" ht="21.75" customHeight="1">
      <c r="A60" s="19" t="s">
        <v>42</v>
      </c>
      <c r="G60" s="39"/>
      <c r="H60" s="39"/>
      <c r="I60" s="39"/>
      <c r="J60" s="39"/>
      <c r="K60" s="39"/>
      <c r="L60" s="39"/>
      <c r="M60" s="39"/>
    </row>
    <row r="61" spans="1:13" s="12" customFormat="1" ht="21.75" customHeight="1">
      <c r="A61" s="20" t="s">
        <v>159</v>
      </c>
      <c r="G61" s="39"/>
      <c r="H61" s="39"/>
      <c r="I61" s="39"/>
      <c r="J61" s="39"/>
      <c r="K61" s="39"/>
      <c r="L61" s="39"/>
      <c r="M61" s="39"/>
    </row>
    <row r="62" spans="1:13" s="12" customFormat="1" ht="21.75" customHeight="1">
      <c r="A62" s="20" t="s">
        <v>158</v>
      </c>
      <c r="G62" s="39">
        <v>-19481</v>
      </c>
      <c r="H62" s="39"/>
      <c r="I62" s="39">
        <v>-29685</v>
      </c>
      <c r="J62" s="39"/>
      <c r="K62" s="39">
        <v>107964</v>
      </c>
      <c r="L62" s="39"/>
      <c r="M62" s="39">
        <v>-40211</v>
      </c>
    </row>
    <row r="63" spans="1:13" s="12" customFormat="1" ht="21.75" customHeight="1">
      <c r="A63" s="20" t="s">
        <v>179</v>
      </c>
      <c r="G63" s="39">
        <v>0</v>
      </c>
      <c r="H63" s="39"/>
      <c r="I63" s="39">
        <v>-2234</v>
      </c>
      <c r="J63" s="39"/>
      <c r="K63" s="39">
        <v>0</v>
      </c>
      <c r="L63" s="39"/>
      <c r="M63" s="39">
        <v>256</v>
      </c>
    </row>
    <row r="64" spans="1:13" s="12" customFormat="1" ht="21.75" customHeight="1">
      <c r="A64" s="20" t="s">
        <v>137</v>
      </c>
      <c r="G64" s="39">
        <v>0</v>
      </c>
      <c r="H64" s="39"/>
      <c r="I64" s="39">
        <v>13797</v>
      </c>
      <c r="J64" s="39"/>
      <c r="K64" s="39">
        <v>0</v>
      </c>
      <c r="L64" s="39"/>
      <c r="M64" s="39">
        <v>0</v>
      </c>
    </row>
    <row r="65" spans="1:13" s="12" customFormat="1" ht="21.6" customHeight="1">
      <c r="A65" s="20" t="s">
        <v>142</v>
      </c>
      <c r="G65" s="39">
        <v>-108590</v>
      </c>
      <c r="H65" s="39"/>
      <c r="I65" s="39">
        <v>-181507</v>
      </c>
      <c r="J65" s="39"/>
      <c r="K65" s="39">
        <v>-77701</v>
      </c>
      <c r="L65" s="39"/>
      <c r="M65" s="39">
        <v>-148263</v>
      </c>
    </row>
    <row r="66" spans="1:13" s="12" customFormat="1" ht="21.75" customHeight="1">
      <c r="A66" s="20" t="s">
        <v>118</v>
      </c>
      <c r="G66" s="39">
        <v>-10734</v>
      </c>
      <c r="H66" s="39"/>
      <c r="I66" s="39">
        <v>-9033</v>
      </c>
      <c r="J66" s="39"/>
      <c r="K66" s="39">
        <v>-1022</v>
      </c>
      <c r="L66" s="39"/>
      <c r="M66" s="39">
        <v>-1009</v>
      </c>
    </row>
    <row r="67" spans="1:13" s="12" customFormat="1" ht="21.75" customHeight="1">
      <c r="A67" s="20" t="s">
        <v>123</v>
      </c>
      <c r="G67" s="39">
        <v>-31787</v>
      </c>
      <c r="H67" s="39"/>
      <c r="I67" s="39">
        <v>-42327</v>
      </c>
      <c r="J67" s="39"/>
      <c r="K67" s="39">
        <v>-18361</v>
      </c>
      <c r="L67" s="39"/>
      <c r="M67" s="39">
        <v>-26061</v>
      </c>
    </row>
    <row r="68" spans="1:13" s="12" customFormat="1" ht="21.75" customHeight="1">
      <c r="A68" s="20" t="s">
        <v>155</v>
      </c>
      <c r="G68" s="39">
        <v>-9751</v>
      </c>
      <c r="H68" s="39"/>
      <c r="I68" s="39">
        <v>-5080</v>
      </c>
      <c r="J68" s="39"/>
      <c r="K68" s="39">
        <v>0</v>
      </c>
      <c r="L68" s="39"/>
      <c r="M68" s="39">
        <v>0</v>
      </c>
    </row>
    <row r="69" spans="1:13" s="12" customFormat="1" ht="21.75" customHeight="1">
      <c r="A69" s="19" t="s">
        <v>119</v>
      </c>
      <c r="G69" s="64">
        <f>SUM(G62:G68)</f>
        <v>-180343</v>
      </c>
      <c r="H69" s="39"/>
      <c r="I69" s="64">
        <f>SUM(I62:I68)</f>
        <v>-256069</v>
      </c>
      <c r="J69" s="39"/>
      <c r="K69" s="64">
        <f>SUM(K62:K68)</f>
        <v>10880</v>
      </c>
      <c r="L69" s="39"/>
      <c r="M69" s="64">
        <f>SUM(M62:M68)</f>
        <v>-215288</v>
      </c>
    </row>
    <row r="70" spans="1:13" s="12" customFormat="1" ht="21.75" customHeight="1">
      <c r="A70" s="12" t="s">
        <v>182</v>
      </c>
      <c r="G70" s="62">
        <v>20632</v>
      </c>
      <c r="H70" s="39"/>
      <c r="I70" s="62">
        <v>-2265</v>
      </c>
      <c r="J70" s="39"/>
      <c r="K70" s="62">
        <v>0</v>
      </c>
      <c r="L70" s="39"/>
      <c r="M70" s="62">
        <v>0</v>
      </c>
    </row>
    <row r="71" spans="1:13" s="12" customFormat="1" ht="21.75" customHeight="1">
      <c r="A71" s="19" t="s">
        <v>173</v>
      </c>
      <c r="G71" s="39">
        <f>SUM(G38,G59,G69:G70)</f>
        <v>-18708</v>
      </c>
      <c r="H71" s="39"/>
      <c r="I71" s="39">
        <f>SUM(I38,I59,I69:I70)</f>
        <v>-60197</v>
      </c>
      <c r="J71" s="39"/>
      <c r="K71" s="39">
        <f>SUM(K38,K59,K69)</f>
        <v>-5284</v>
      </c>
      <c r="L71" s="39"/>
      <c r="M71" s="39">
        <f>SUM(M38,M59,M69)</f>
        <v>-68201</v>
      </c>
    </row>
    <row r="72" spans="1:13" s="12" customFormat="1" ht="21.75" customHeight="1">
      <c r="A72" s="20" t="s">
        <v>133</v>
      </c>
      <c r="G72" s="62">
        <v>292889</v>
      </c>
      <c r="H72" s="39"/>
      <c r="I72" s="62">
        <v>291009</v>
      </c>
      <c r="J72" s="39"/>
      <c r="K72" s="62">
        <v>22177</v>
      </c>
      <c r="L72" s="39"/>
      <c r="M72" s="62">
        <v>96659</v>
      </c>
    </row>
    <row r="73" spans="1:13" s="12" customFormat="1" ht="21.75" customHeight="1" thickBot="1">
      <c r="A73" s="19" t="s">
        <v>138</v>
      </c>
      <c r="G73" s="65">
        <f>SUM(G71:G72)</f>
        <v>274181</v>
      </c>
      <c r="H73" s="39"/>
      <c r="I73" s="65">
        <f>SUM(I71:I72)</f>
        <v>230812</v>
      </c>
      <c r="J73" s="39"/>
      <c r="K73" s="65">
        <f>SUM(K71:K72)</f>
        <v>16893</v>
      </c>
      <c r="L73" s="39"/>
      <c r="M73" s="65">
        <f>SUM(M71:M72)</f>
        <v>28458</v>
      </c>
    </row>
    <row r="74" spans="1:13" s="12" customFormat="1" ht="21.75" customHeight="1" thickTop="1">
      <c r="G74" s="39">
        <f>G73-bs!G11</f>
        <v>0</v>
      </c>
      <c r="H74" s="39"/>
      <c r="I74" s="39"/>
      <c r="J74" s="39"/>
      <c r="K74" s="39">
        <f>K73-bs!K11</f>
        <v>0</v>
      </c>
      <c r="L74" s="39"/>
      <c r="M74" s="39"/>
    </row>
    <row r="75" spans="1:13" s="12" customFormat="1" ht="21.75" customHeight="1">
      <c r="A75" s="19" t="s">
        <v>43</v>
      </c>
      <c r="G75" s="39"/>
      <c r="H75" s="39"/>
      <c r="I75" s="39"/>
      <c r="J75" s="39"/>
      <c r="K75" s="39"/>
      <c r="L75" s="39"/>
      <c r="M75" s="39"/>
    </row>
    <row r="76" spans="1:13" s="12" customFormat="1" ht="21.75" customHeight="1">
      <c r="A76" s="20" t="s">
        <v>86</v>
      </c>
      <c r="G76" s="39"/>
      <c r="H76" s="39"/>
      <c r="I76" s="39"/>
      <c r="J76" s="39"/>
      <c r="K76" s="39"/>
      <c r="L76" s="39"/>
      <c r="M76" s="39"/>
    </row>
    <row r="77" spans="1:13" s="12" customFormat="1" ht="21.75" customHeight="1">
      <c r="A77" s="12" t="s">
        <v>183</v>
      </c>
    </row>
    <row r="78" spans="1:13" s="12" customFormat="1" ht="21.75" customHeight="1">
      <c r="A78" s="12" t="s">
        <v>165</v>
      </c>
      <c r="G78" s="39">
        <v>-2776</v>
      </c>
      <c r="H78" s="39"/>
      <c r="I78" s="39">
        <v>20144</v>
      </c>
      <c r="J78" s="39"/>
      <c r="K78" s="39">
        <v>-2622</v>
      </c>
      <c r="L78" s="39"/>
      <c r="M78" s="39">
        <v>-400</v>
      </c>
    </row>
    <row r="79" spans="1:13" s="12" customFormat="1" ht="21.75" customHeight="1">
      <c r="A79" s="20" t="s">
        <v>156</v>
      </c>
      <c r="G79" s="61">
        <v>24983</v>
      </c>
      <c r="H79" s="39"/>
      <c r="I79" s="61">
        <v>14158</v>
      </c>
      <c r="J79" s="39"/>
      <c r="K79" s="61">
        <v>3094</v>
      </c>
      <c r="L79" s="39"/>
      <c r="M79" s="61">
        <v>0</v>
      </c>
    </row>
    <row r="80" spans="1:13" s="12" customFormat="1" ht="21.75" customHeight="1">
      <c r="A80" s="20"/>
      <c r="G80" s="61"/>
      <c r="I80" s="61"/>
      <c r="K80" s="61"/>
      <c r="M80" s="61"/>
    </row>
    <row r="81" spans="1:13" s="12" customFormat="1" ht="21.75" customHeight="1">
      <c r="A81" s="20" t="str">
        <f>bs!$A$37</f>
        <v>The accompanying condensed notes to interim financial statements are an integral part of the financial statements.</v>
      </c>
      <c r="G81" s="61"/>
      <c r="I81" s="61"/>
      <c r="K81" s="61"/>
      <c r="M81" s="14"/>
    </row>
    <row r="82" spans="1:13" s="12" customFormat="1" ht="21.75" customHeight="1">
      <c r="A82" s="20"/>
      <c r="B82" s="20"/>
      <c r="C82" s="20"/>
      <c r="D82" s="20"/>
      <c r="E82" s="21"/>
      <c r="F82" s="21"/>
      <c r="G82" s="25"/>
      <c r="H82" s="20"/>
      <c r="I82" s="25"/>
      <c r="J82" s="20"/>
      <c r="K82" s="25"/>
      <c r="L82" s="20"/>
      <c r="M82" s="20"/>
    </row>
    <row r="83" spans="1:13" s="12" customFormat="1" ht="21.75" customHeight="1">
      <c r="A83" s="20"/>
      <c r="B83" s="20"/>
      <c r="C83" s="20"/>
      <c r="D83" s="20"/>
      <c r="E83" s="21"/>
      <c r="F83" s="21"/>
      <c r="G83" s="25"/>
      <c r="H83" s="20"/>
      <c r="I83" s="25"/>
      <c r="J83" s="20"/>
      <c r="K83" s="25"/>
      <c r="L83" s="20"/>
      <c r="M83" s="20"/>
    </row>
    <row r="84" spans="1:13" s="12" customFormat="1" ht="21.75" customHeight="1">
      <c r="A84" s="20"/>
      <c r="B84" s="20"/>
      <c r="C84" s="20"/>
      <c r="D84" s="20"/>
      <c r="E84" s="21"/>
      <c r="F84" s="21"/>
      <c r="G84" s="25"/>
      <c r="H84" s="20"/>
      <c r="I84" s="25"/>
      <c r="J84" s="20"/>
      <c r="K84" s="25"/>
      <c r="L84" s="20"/>
      <c r="M84" s="20"/>
    </row>
    <row r="85" spans="1:13" s="12" customFormat="1" ht="21.75" customHeight="1">
      <c r="A85" s="20"/>
      <c r="B85" s="20"/>
      <c r="C85" s="20"/>
      <c r="D85" s="20"/>
      <c r="E85" s="21"/>
      <c r="F85" s="21"/>
      <c r="G85" s="25"/>
      <c r="H85" s="20"/>
      <c r="I85" s="25"/>
      <c r="J85" s="20"/>
      <c r="K85" s="25"/>
      <c r="L85" s="20"/>
      <c r="M85" s="20"/>
    </row>
  </sheetData>
  <mergeCells count="4">
    <mergeCell ref="G6:I6"/>
    <mergeCell ref="K6:M6"/>
    <mergeCell ref="G47:I47"/>
    <mergeCell ref="K47:M47"/>
  </mergeCells>
  <pageMargins left="0.78740157480314965" right="0.39370078740157483" top="0.78740157480314965" bottom="0.39370078740157483" header="0.19685039370078741" footer="0.19685039370078741"/>
  <pageSetup paperSize="9" scale="69" orientation="portrait" r:id="rId1"/>
  <rowBreaks count="1" manualBreakCount="1">
    <brk id="41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BB23D610B144B944A8A62E48FF139" ma:contentTypeVersion="13" ma:contentTypeDescription="Create a new document." ma:contentTypeScope="" ma:versionID="faf7d1dc0c30b9c5348881b169e7bd96">
  <xsd:schema xmlns:xsd="http://www.w3.org/2001/XMLSchema" xmlns:xs="http://www.w3.org/2001/XMLSchema" xmlns:p="http://schemas.microsoft.com/office/2006/metadata/properties" xmlns:ns2="59320682-6c99-4868-82fa-87797991bd91" xmlns:ns3="1323530a-0138-46e8-a1f0-c5bcd9b5c002" targetNamespace="http://schemas.microsoft.com/office/2006/metadata/properties" ma:root="true" ma:fieldsID="7392ed37d3da5094f70717c4d08d7ffb" ns2:_="" ns3:_="">
    <xsd:import namespace="59320682-6c99-4868-82fa-87797991bd91"/>
    <xsd:import namespace="1323530a-0138-46e8-a1f0-c5bcd9b5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20682-6c99-4868-82fa-87797991bd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8b07bca-c93c-4d1d-9307-aae5d6f40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530a-0138-46e8-a1f0-c5bcd9b5c0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518986-7ee6-4ac6-ac7b-97b6131bf139}" ma:internalName="TaxCatchAll" ma:showField="CatchAllData" ma:web="1323530a-0138-46e8-a1f0-c5bcd9b5c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23530a-0138-46e8-a1f0-c5bcd9b5c002" xsi:nil="true"/>
    <lcf76f155ced4ddcb4097134ff3c332f xmlns="59320682-6c99-4868-82fa-87797991bd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7F7C68-BC7B-4547-B624-5BD33DE8EE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E1DB0F-7E55-4290-895E-A75BCCEF4449}"/>
</file>

<file path=customXml/itemProps3.xml><?xml version="1.0" encoding="utf-8"?>
<ds:datastoreItem xmlns:ds="http://schemas.openxmlformats.org/officeDocument/2006/customXml" ds:itemID="{19C99830-4110-4C2B-A36C-020ED28F6569}">
  <ds:schemaRefs>
    <ds:schemaRef ds:uri="http://schemas.microsoft.com/office/2006/metadata/properties"/>
    <ds:schemaRef ds:uri="http://schemas.microsoft.com/office/infopath/2007/PartnerControls"/>
    <ds:schemaRef ds:uri="b903bc94-8601-47ef-a3ef-fbc72f899000"/>
    <ds:schemaRef ds:uri="50c908b1-f277-4340-90a9-4611d0b0f078"/>
    <ds:schemaRef ds:uri="7d9868bf-ad44-41a6-8c0f-e6f2ee78a9d4"/>
    <ds:schemaRef ds:uri="51a2ad2e-4c33-48c0-ba8f-f6a30da81c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pl</vt:lpstr>
      <vt:lpstr>conso</vt:lpstr>
      <vt:lpstr>company</vt:lpstr>
      <vt:lpstr>cashflow</vt:lpstr>
      <vt:lpstr>bs!Print_Area</vt:lpstr>
      <vt:lpstr>cashflow!Print_Area</vt:lpstr>
      <vt:lpstr>company!Print_Area</vt:lpstr>
      <vt:lpstr>conso!Print_Area</vt:lpstr>
      <vt:lpstr>pl!Print_Area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Kamolwan.Theeravetch</dc:creator>
  <cp:lastModifiedBy>Darika Tongprapai</cp:lastModifiedBy>
  <cp:lastPrinted>2026-05-07T09:06:35Z</cp:lastPrinted>
  <dcterms:created xsi:type="dcterms:W3CDTF">2011-10-03T07:02:46Z</dcterms:created>
  <dcterms:modified xsi:type="dcterms:W3CDTF">2026-05-07T09:06:38Z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0x0101007F7BB23D610B144B944A8A62E48FF139</vt:lpwstr>
  </property>
  <property fmtid="{D5CDD505-2E9C-101B-9397-08002B2CF9AE}" pid="3" name="MediaServiceImageTags">
    <vt:lpwstr/>
  </property>
</Properties>
</file>